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0022254-5A35-4A89-9AFC-AB372883E916}" xr6:coauthVersionLast="47" xr6:coauthVersionMax="47" xr10:uidLastSave="{00000000-0000-0000-0000-000000000000}"/>
  <bookViews>
    <workbookView xWindow="2070" yWindow="15" windowWidth="23985" windowHeight="15570" xr2:uid="{DC125B23-A60F-48ED-91A3-31D8180DEE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M43" i="1"/>
  <c r="M42" i="1" s="1"/>
  <c r="M37" i="1" s="1"/>
  <c r="G43" i="1"/>
  <c r="G42" i="1" s="1"/>
  <c r="G37" i="1" s="1"/>
  <c r="K42" i="1"/>
  <c r="J42" i="1"/>
  <c r="E42" i="1"/>
  <c r="J41" i="1"/>
  <c r="J40" i="1"/>
  <c r="J39" i="1"/>
  <c r="J38" i="1" s="1"/>
  <c r="G39" i="1"/>
  <c r="M38" i="1"/>
  <c r="K38" i="1"/>
  <c r="I38" i="1"/>
  <c r="I37" i="1" s="1"/>
  <c r="H38" i="1"/>
  <c r="H37" i="1" s="1"/>
  <c r="G38" i="1"/>
  <c r="E38" i="1"/>
  <c r="E37" i="1" s="1"/>
  <c r="K37" i="1"/>
  <c r="F37" i="1"/>
  <c r="G36" i="1"/>
  <c r="G35" i="1" s="1"/>
  <c r="G34" i="1" s="1"/>
  <c r="E35" i="1"/>
  <c r="E34" i="1"/>
  <c r="J31" i="1"/>
  <c r="J30" i="1"/>
  <c r="J29" i="1"/>
  <c r="J28" i="1"/>
  <c r="J26" i="1" s="1"/>
  <c r="J25" i="1" s="1"/>
  <c r="H28" i="1"/>
  <c r="G28" i="1"/>
  <c r="M27" i="1"/>
  <c r="K27" i="1"/>
  <c r="J27" i="1"/>
  <c r="M26" i="1"/>
  <c r="M25" i="1" s="1"/>
  <c r="L26" i="1"/>
  <c r="K26" i="1"/>
  <c r="K25" i="1" s="1"/>
  <c r="I26" i="1"/>
  <c r="H26" i="1"/>
  <c r="G26" i="1"/>
  <c r="F26" i="1"/>
  <c r="E26" i="1"/>
  <c r="E25" i="1" s="1"/>
  <c r="L25" i="1"/>
  <c r="H25" i="1"/>
  <c r="G25" i="1"/>
  <c r="M24" i="1"/>
  <c r="J24" i="1"/>
  <c r="J22" i="1" s="1"/>
  <c r="J21" i="1" s="1"/>
  <c r="M23" i="1"/>
  <c r="J23" i="1"/>
  <c r="H22" i="1"/>
  <c r="G22" i="1"/>
  <c r="F22" i="1"/>
  <c r="M21" i="1"/>
  <c r="L21" i="1"/>
  <c r="K21" i="1"/>
  <c r="I21" i="1"/>
  <c r="H21" i="1"/>
  <c r="F21" i="1"/>
  <c r="E21" i="1"/>
  <c r="G21" i="1" s="1"/>
  <c r="M20" i="1"/>
  <c r="J20" i="1"/>
  <c r="G20" i="1"/>
  <c r="M19" i="1"/>
  <c r="J19" i="1"/>
  <c r="G19" i="1"/>
  <c r="M18" i="1"/>
  <c r="J18" i="1"/>
  <c r="J16" i="1" s="1"/>
  <c r="J15" i="1" s="1"/>
  <c r="G18" i="1"/>
  <c r="M17" i="1"/>
  <c r="M16" i="1" s="1"/>
  <c r="M15" i="1" s="1"/>
  <c r="J17" i="1"/>
  <c r="E17" i="1"/>
  <c r="G17" i="1" s="1"/>
  <c r="G16" i="1" s="1"/>
  <c r="G15" i="1" s="1"/>
  <c r="L16" i="1"/>
  <c r="K16" i="1"/>
  <c r="K15" i="1" s="1"/>
  <c r="I16" i="1"/>
  <c r="I15" i="1" s="1"/>
  <c r="H16" i="1"/>
  <c r="F16" i="1"/>
  <c r="F15" i="1" s="1"/>
  <c r="F4" i="1" s="1"/>
  <c r="F3" i="1" s="1"/>
  <c r="L15" i="1"/>
  <c r="L4" i="1" s="1"/>
  <c r="L3" i="1" s="1"/>
  <c r="H15" i="1"/>
  <c r="M14" i="1"/>
  <c r="J14" i="1"/>
  <c r="G14" i="1"/>
  <c r="M13" i="1"/>
  <c r="J13" i="1"/>
  <c r="G13" i="1"/>
  <c r="M12" i="1"/>
  <c r="I12" i="1"/>
  <c r="I5" i="1" s="1"/>
  <c r="I4" i="1" s="1"/>
  <c r="I3" i="1" s="1"/>
  <c r="H12" i="1"/>
  <c r="J12" i="1" s="1"/>
  <c r="G12" i="1"/>
  <c r="E12" i="1"/>
  <c r="M11" i="1"/>
  <c r="J11" i="1"/>
  <c r="G11" i="1"/>
  <c r="M10" i="1"/>
  <c r="J10" i="1"/>
  <c r="G10" i="1"/>
  <c r="M9" i="1"/>
  <c r="I9" i="1"/>
  <c r="J9" i="1" s="1"/>
  <c r="G9" i="1"/>
  <c r="M8" i="1"/>
  <c r="J8" i="1"/>
  <c r="G8" i="1"/>
  <c r="K7" i="1"/>
  <c r="K5" i="1" s="1"/>
  <c r="J7" i="1"/>
  <c r="E7" i="1"/>
  <c r="G7" i="1" s="1"/>
  <c r="G5" i="1" s="1"/>
  <c r="G4" i="1" s="1"/>
  <c r="M6" i="1"/>
  <c r="H6" i="1"/>
  <c r="J6" i="1" s="1"/>
  <c r="G6" i="1"/>
  <c r="L5" i="1"/>
  <c r="F5" i="1"/>
  <c r="E5" i="1"/>
  <c r="E4" i="1" l="1"/>
  <c r="E3" i="1" s="1"/>
  <c r="K4" i="1"/>
  <c r="K3" i="1" s="1"/>
  <c r="M3" i="1" s="1"/>
  <c r="G3" i="1"/>
  <c r="M7" i="1"/>
  <c r="M5" i="1" s="1"/>
  <c r="M4" i="1" s="1"/>
  <c r="H5" i="1"/>
  <c r="E16" i="1"/>
  <c r="E15" i="1" s="1"/>
  <c r="J5" i="1" l="1"/>
  <c r="J4" i="1" s="1"/>
  <c r="J3" i="1" s="1"/>
  <c r="H4" i="1"/>
  <c r="H3" i="1" s="1"/>
</calcChain>
</file>

<file path=xl/sharedStrings.xml><?xml version="1.0" encoding="utf-8"?>
<sst xmlns="http://schemas.openxmlformats.org/spreadsheetml/2006/main" count="112" uniqueCount="70">
  <si>
    <t>Kodi Funks.</t>
  </si>
  <si>
    <t>Kodi I projektit</t>
  </si>
  <si>
    <t>Programi/ Nënprogrami</t>
  </si>
  <si>
    <t>Emri i Projektit</t>
  </si>
  <si>
    <t>Planifikuar 2023</t>
  </si>
  <si>
    <t>Vlerësuar 2024</t>
  </si>
  <si>
    <t>Vlerësuar 2025</t>
  </si>
  <si>
    <t>BKK</t>
  </si>
  <si>
    <t>THV</t>
  </si>
  <si>
    <t>Totali:</t>
  </si>
  <si>
    <t>Totali i Shpenzimeve Kapitale</t>
  </si>
  <si>
    <t>Shërbimet Publike, Mbrojtja Civile, Emergjenca</t>
  </si>
  <si>
    <t>O451</t>
  </si>
  <si>
    <t>Infrastruktura Rrugore - Malishevë</t>
  </si>
  <si>
    <t>Rregullimi I kolektorit kryesor të ujërave të zeza- FAZA I Bubël - Lubizhdë, 2.5 km</t>
  </si>
  <si>
    <t>Renovimi I rrugëve lokale në fshatrat:Drenoc-Vërmicë,Carrallukë-Shkarashnik,Bellanicë-Nguncat,Dragobil-Pagarushë,Lubizhdë-Turjakë</t>
  </si>
  <si>
    <t>Rregullimi dhe pastrimi I lumit Mirusha</t>
  </si>
  <si>
    <t>Ujësjellësi në fshatrat:Bellanicë, Bubavec,Marali,Gajrak,Gurishtë,Dragobil dhe Pagarushë</t>
  </si>
  <si>
    <t>Rregullimi I kanalizimit tek Liqeni në fshatin Mirushë, në fshatin  Kijevë  dhe në rr."Pavarësia" në Malishevë</t>
  </si>
  <si>
    <t>o451</t>
  </si>
  <si>
    <t xml:space="preserve">Rregullimi I kanalizimeve në fshatin Bubavec, Kijevë,Drenoc, Banjë, dhe në lagjën "Mirëdita" në Malishevë </t>
  </si>
  <si>
    <t>Rregullimi I rrugës "Ibrahim Mazreku", në Malishevë</t>
  </si>
  <si>
    <t>Rregullimi I ndriqimit publik në qytetin e Malishevës</t>
  </si>
  <si>
    <t>Shërbime të energjisë efiçiente (Fondi I Kosovës për Efiçiencën e Energjisë),Gjimnazi Hamdi  Berisha, Salla e Sportit Habib Zogaj,Qendra Kulturore Tahir Sinani,Objekti I Administratës në Malishevë,</t>
  </si>
  <si>
    <t>Planifikimi Urban dhe Mjedisi</t>
  </si>
  <si>
    <t>O620</t>
  </si>
  <si>
    <t>Planifikimi Mjedisor dhe Inspeksioni</t>
  </si>
  <si>
    <t>Ndërtimi i rrugëve anësore të lumit Mirusha, në qytezën e Malishevës, 2.0 km</t>
  </si>
  <si>
    <t>Rregullimi I urës në Mirushë, në rrugën për në fshatin Gurbardhë</t>
  </si>
  <si>
    <t>Rregullimi I shtratit të Lumit Mirusha Malishevë-Banjë</t>
  </si>
  <si>
    <t>o620</t>
  </si>
  <si>
    <t>Rregullimi I  qendres-sheshit  të qytetit të Malishevës</t>
  </si>
  <si>
    <t>Administrata dhe Personeli</t>
  </si>
  <si>
    <t>O133</t>
  </si>
  <si>
    <t>Administrata</t>
  </si>
  <si>
    <t>Ndertimi I hyrjes se perbashket te dy objekteve te administrates komunale</t>
  </si>
  <si>
    <t>Rregullimi I oborrit të komunës</t>
  </si>
  <si>
    <t xml:space="preserve"> </t>
  </si>
  <si>
    <t>Shëndetësia dhe Mirëqenia Sociale</t>
  </si>
  <si>
    <t>O721</t>
  </si>
  <si>
    <t>Shërbimet e Shëndetësisë Primare</t>
  </si>
  <si>
    <t>Pajisja me aparaturë mjekësore Qendrën Kryesore të Mjekësisë Familjare në Malishevë, dhe Qendrën e Mjekësisë Familjare në Kijevë</t>
  </si>
  <si>
    <t xml:space="preserve">Renovimi i qendrave te mjekësisë familjare në fshatrat: Bellanicë, Panorc dhe Drenoc </t>
  </si>
  <si>
    <t>Ndërtimi I garazheve për automjetet e Qendrës Kryesore të Mjekësisë Familjare në Malishevë</t>
  </si>
  <si>
    <t>Rregullimi I oborrit të Qendrës Kryesore të Mjekësisë Familjare në Malishevë</t>
  </si>
  <si>
    <t>Renovimi i jashtëm dhe i pullazit të objektit të QKMF-së  "Shpëtim Robaj", në Malishevë</t>
  </si>
  <si>
    <t>Shërbimet sociale dhe rezidenciale</t>
  </si>
  <si>
    <t>o760</t>
  </si>
  <si>
    <t>Ndertimi I shtëpis për personat me aftësi të kufizuara(SHKPAK), në Malishevë</t>
  </si>
  <si>
    <t>Kulturë, Rini dhe Sport</t>
  </si>
  <si>
    <t>O810</t>
  </si>
  <si>
    <t>Sporti dhe rekreacioni</t>
  </si>
  <si>
    <t>Ndërtimi I tribunës me ambientet përcjellëse në veri-lindje të stadiumit të qytetit</t>
  </si>
  <si>
    <t>Arsim dhe Shkencë</t>
  </si>
  <si>
    <t>O980</t>
  </si>
  <si>
    <t>Ndërtimi I shkollës fillore në Turjakë</t>
  </si>
  <si>
    <t>Renovimi I objekteve shkollore në Carrallukë ShF "Imer Krasniqi", dhe Drenoc ShF "Bajram Curri"</t>
  </si>
  <si>
    <t xml:space="preserve">Renovimi i shkolles fillore " Labinot Krasniqi"-Mirushë, shk.f. "Hasan Prishtina"-Tërpezë </t>
  </si>
  <si>
    <t>O912</t>
  </si>
  <si>
    <t>Fillor</t>
  </si>
  <si>
    <t>Renovimi i fushës sportive në shk.f. "Gj. Kastrioti"- Llozicë,shk.f. "P.N.Luarasi"-Llapqevë,shk.f. "Hasan Prishtina"-Terpezë</t>
  </si>
  <si>
    <t>Ndërtimi i fushës së sportit dhe rregullimi I oborrit të shkollës fillore "Rifat Berisha", në Berishë</t>
  </si>
  <si>
    <t>Rregullimi i rrethojes së oborrit të shkollës fillore "17 Shkurti", në fshatin Banjë</t>
  </si>
  <si>
    <t>Rregullimi I oborrit të shkollës fillore në fshatin Llazicë dhe Llapqevë</t>
  </si>
  <si>
    <t>Ndërtimi I fushës sportive në shkollën fillore në fshatin Senik, Stapanicë dhe Gurishtë</t>
  </si>
  <si>
    <t>Ndërtimi I aneksit të shkollës fillore "Ismet Jashari", në fshatin Temeqinë</t>
  </si>
  <si>
    <t>Rregullimi i rrethojes së oborrit të shkollës fillore "Nuhi Mazreku", në fshatin Gurishtë</t>
  </si>
  <si>
    <t>Drejtoria për Ekonomi,  Buxhet dhe Financa</t>
  </si>
  <si>
    <t>Drejtori,</t>
  </si>
  <si>
    <t>Blerim Thaçi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</si>
</sst>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2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 wrapText="1"/>
    </xf>
    <xf numFmtId="0" fontId="3" fillId="4" borderId="1" xfId="0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4" fontId="3" fillId="4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top" wrapText="1"/>
    </xf>
    <xf numFmtId="0" fontId="3" fillId="0" borderId="1" xfId="0" applyFont="1" applyBorder="1"/>
    <xf numFmtId="0" fontId="3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6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vertical="center"/>
    </xf>
    <xf numFmtId="164" fontId="3" fillId="7" borderId="1" xfId="0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6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top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right" vertical="top"/>
    </xf>
    <xf numFmtId="164" fontId="3" fillId="6" borderId="1" xfId="0" applyNumberFormat="1" applyFont="1" applyFill="1" applyBorder="1" applyAlignment="1">
      <alignment horizontal="right" vertical="center"/>
    </xf>
    <xf numFmtId="164" fontId="3" fillId="6" borderId="1" xfId="0" applyNumberFormat="1" applyFont="1" applyFill="1" applyBorder="1" applyAlignment="1">
      <alignment horizontal="right" vertical="top"/>
    </xf>
    <xf numFmtId="164" fontId="3" fillId="5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164" fontId="3" fillId="4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wrapText="1"/>
    </xf>
    <xf numFmtId="164" fontId="6" fillId="7" borderId="1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7" borderId="1" xfId="0" applyFont="1" applyFill="1" applyBorder="1"/>
    <xf numFmtId="0" fontId="7" fillId="0" borderId="1" xfId="0" applyFont="1" applyBorder="1"/>
    <xf numFmtId="0" fontId="2" fillId="0" borderId="1" xfId="0" applyFont="1" applyBorder="1"/>
    <xf numFmtId="0" fontId="3" fillId="0" borderId="0" xfId="0" applyFont="1"/>
    <xf numFmtId="0" fontId="7" fillId="0" borderId="0" xfId="0" applyFont="1"/>
    <xf numFmtId="0" fontId="6" fillId="0" borderId="0" xfId="0" applyFont="1"/>
    <xf numFmtId="0" fontId="2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F86CD-2105-4A5B-8125-C9D6DFE8FA04}">
  <dimension ref="A1:N55"/>
  <sheetViews>
    <sheetView tabSelected="1" topLeftCell="C12" workbookViewId="0">
      <selection activeCell="N1" sqref="N1:N1048576"/>
    </sheetView>
  </sheetViews>
  <sheetFormatPr defaultRowHeight="15" x14ac:dyDescent="0.25"/>
  <cols>
    <col min="3" max="3" width="17.28515625" customWidth="1"/>
    <col min="4" max="4" width="48.85546875" customWidth="1"/>
    <col min="5" max="5" width="16.28515625" customWidth="1"/>
    <col min="6" max="6" width="21.140625" customWidth="1"/>
    <col min="7" max="7" width="14.140625" customWidth="1"/>
    <col min="8" max="8" width="13" customWidth="1"/>
    <col min="9" max="9" width="10.7109375" customWidth="1"/>
    <col min="10" max="10" width="15.28515625" customWidth="1"/>
    <col min="11" max="11" width="13.28515625" customWidth="1"/>
    <col min="12" max="12" width="13.7109375" customWidth="1"/>
    <col min="13" max="13" width="15" customWidth="1"/>
    <col min="14" max="14" width="9.140625" hidden="1" customWidth="1"/>
  </cols>
  <sheetData>
    <row r="1" spans="1:13" ht="18.75" x14ac:dyDescent="0.25">
      <c r="A1" s="60" t="s">
        <v>0</v>
      </c>
      <c r="B1" s="62" t="s">
        <v>1</v>
      </c>
      <c r="C1" s="60" t="s">
        <v>2</v>
      </c>
      <c r="D1" s="60" t="s">
        <v>3</v>
      </c>
      <c r="E1" s="57" t="s">
        <v>4</v>
      </c>
      <c r="F1" s="58"/>
      <c r="G1" s="59"/>
      <c r="H1" s="57" t="s">
        <v>5</v>
      </c>
      <c r="I1" s="58"/>
      <c r="J1" s="59"/>
      <c r="K1" s="57" t="s">
        <v>6</v>
      </c>
      <c r="L1" s="58"/>
      <c r="M1" s="59"/>
    </row>
    <row r="2" spans="1:13" ht="18.75" x14ac:dyDescent="0.25">
      <c r="A2" s="61"/>
      <c r="B2" s="63"/>
      <c r="C2" s="61"/>
      <c r="D2" s="61"/>
      <c r="E2" s="1" t="s">
        <v>7</v>
      </c>
      <c r="F2" s="1" t="s">
        <v>8</v>
      </c>
      <c r="G2" s="2" t="s">
        <v>9</v>
      </c>
      <c r="H2" s="1" t="s">
        <v>7</v>
      </c>
      <c r="I2" s="1" t="s">
        <v>8</v>
      </c>
      <c r="J2" s="2" t="s">
        <v>9</v>
      </c>
      <c r="K2" s="1" t="s">
        <v>7</v>
      </c>
      <c r="L2" s="1" t="s">
        <v>8</v>
      </c>
      <c r="M2" s="3" t="s">
        <v>9</v>
      </c>
    </row>
    <row r="3" spans="1:13" ht="18.75" x14ac:dyDescent="0.3">
      <c r="A3" s="4"/>
      <c r="B3" s="4"/>
      <c r="C3" s="4"/>
      <c r="D3" s="5" t="s">
        <v>10</v>
      </c>
      <c r="E3" s="6">
        <f>E4</f>
        <v>4871643</v>
      </c>
      <c r="F3" s="6">
        <f>F4</f>
        <v>463103</v>
      </c>
      <c r="G3" s="6">
        <f>G4+G15+G21+G25+G32+G34+G37</f>
        <v>5334746</v>
      </c>
      <c r="H3" s="6">
        <f>H4+H15+H21+H25+H32+H37</f>
        <v>5943252</v>
      </c>
      <c r="I3" s="6">
        <f>I4+I15+I37</f>
        <v>461480</v>
      </c>
      <c r="J3" s="6">
        <f>J4+J15+J21+J25+J32+J37</f>
        <v>6404732</v>
      </c>
      <c r="K3" s="6">
        <f>K4</f>
        <v>6433869</v>
      </c>
      <c r="L3" s="6">
        <f>L4</f>
        <v>463708</v>
      </c>
      <c r="M3" s="6">
        <f>K3+L3</f>
        <v>6897577</v>
      </c>
    </row>
    <row r="4" spans="1:13" ht="18.75" x14ac:dyDescent="0.3">
      <c r="A4" s="7"/>
      <c r="B4" s="7"/>
      <c r="C4" s="7">
        <v>625180</v>
      </c>
      <c r="D4" s="7" t="s">
        <v>11</v>
      </c>
      <c r="E4" s="8">
        <f>E5+E15+E21+E25+E32+E34+E37</f>
        <v>4871643</v>
      </c>
      <c r="F4" s="8">
        <f>F5+F15+F21</f>
        <v>463103</v>
      </c>
      <c r="G4" s="8">
        <f>G5</f>
        <v>3190000</v>
      </c>
      <c r="H4" s="8">
        <f>H5</f>
        <v>3117917</v>
      </c>
      <c r="I4" s="8">
        <f>I5</f>
        <v>347980</v>
      </c>
      <c r="J4" s="8">
        <f>J5</f>
        <v>3465897</v>
      </c>
      <c r="K4" s="8">
        <f>K5+K15+K21+K25+K32+K37</f>
        <v>6433869</v>
      </c>
      <c r="L4" s="8">
        <f>L5+L15</f>
        <v>463708</v>
      </c>
      <c r="M4" s="8">
        <f>M5</f>
        <v>3778641</v>
      </c>
    </row>
    <row r="5" spans="1:13" ht="18.75" x14ac:dyDescent="0.3">
      <c r="A5" s="4" t="s">
        <v>12</v>
      </c>
      <c r="B5" s="4"/>
      <c r="C5" s="4">
        <v>180130</v>
      </c>
      <c r="D5" s="5" t="s">
        <v>13</v>
      </c>
      <c r="E5" s="9">
        <f>E6+E7+E9+E11+E12+E13+E14</f>
        <v>2806897</v>
      </c>
      <c r="F5" s="9">
        <f>F6+F7+F9+F10+F11+F12+F13+F14</f>
        <v>383103</v>
      </c>
      <c r="G5" s="9">
        <f t="shared" ref="G5" si="0">G6+G7+G9+G10+G11+G12+G13+G14</f>
        <v>3190000</v>
      </c>
      <c r="H5" s="9">
        <f>H14+H13+H12+H11+H10+H9+H8+H7+H6</f>
        <v>3117917</v>
      </c>
      <c r="I5" s="9">
        <f>I14+I13+I12+I11+I10+I9+I8+I7+I6</f>
        <v>347980</v>
      </c>
      <c r="J5" s="9">
        <f>H5+I5</f>
        <v>3465897</v>
      </c>
      <c r="K5" s="9">
        <f>K6+K7+K8+K9+K10+K11+K12+K13+K14</f>
        <v>3464933</v>
      </c>
      <c r="L5" s="9">
        <f t="shared" ref="L5:M5" si="1">L6+L7+L8+L9+L10+L11+L12+L13+L14</f>
        <v>313708</v>
      </c>
      <c r="M5" s="9">
        <f t="shared" si="1"/>
        <v>3778641</v>
      </c>
    </row>
    <row r="6" spans="1:13" ht="56.25" x14ac:dyDescent="0.25">
      <c r="A6" s="10" t="s">
        <v>12</v>
      </c>
      <c r="B6" s="11">
        <v>51244</v>
      </c>
      <c r="C6" s="12"/>
      <c r="D6" s="13" t="s">
        <v>14</v>
      </c>
      <c r="E6" s="14">
        <v>250000</v>
      </c>
      <c r="F6" s="14">
        <v>50000</v>
      </c>
      <c r="G6" s="15">
        <f>E6+F6</f>
        <v>300000</v>
      </c>
      <c r="H6" s="14">
        <f>650000+274730+275</f>
        <v>925005</v>
      </c>
      <c r="I6" s="14">
        <v>80000</v>
      </c>
      <c r="J6" s="15">
        <f>H6+I6</f>
        <v>1005005</v>
      </c>
      <c r="K6" s="14">
        <v>700000</v>
      </c>
      <c r="L6" s="14">
        <v>50000</v>
      </c>
      <c r="M6" s="15">
        <f>K6+L6</f>
        <v>750000</v>
      </c>
    </row>
    <row r="7" spans="1:13" ht="93.75" x14ac:dyDescent="0.25">
      <c r="A7" s="10" t="s">
        <v>12</v>
      </c>
      <c r="B7" s="11">
        <v>51773</v>
      </c>
      <c r="C7" s="12"/>
      <c r="D7" s="16" t="s">
        <v>15</v>
      </c>
      <c r="E7" s="14">
        <f>600000-93103-80000-180000</f>
        <v>246897</v>
      </c>
      <c r="F7" s="14">
        <v>93103</v>
      </c>
      <c r="G7" s="15">
        <f t="shared" ref="G7:G14" si="2">E7+F7</f>
        <v>340000</v>
      </c>
      <c r="H7" s="14">
        <v>450000</v>
      </c>
      <c r="I7" s="14">
        <v>50000</v>
      </c>
      <c r="J7" s="15">
        <f t="shared" ref="J7:J14" si="3">H7+I7</f>
        <v>500000</v>
      </c>
      <c r="K7" s="14">
        <f>900000-270066</f>
        <v>629934</v>
      </c>
      <c r="L7" s="14">
        <v>35000</v>
      </c>
      <c r="M7" s="15">
        <f t="shared" ref="M7:M14" si="4">K7+L7</f>
        <v>664934</v>
      </c>
    </row>
    <row r="8" spans="1:13" ht="150" x14ac:dyDescent="0.25">
      <c r="A8" s="10" t="s">
        <v>12</v>
      </c>
      <c r="B8" s="11">
        <v>50713</v>
      </c>
      <c r="C8" s="12"/>
      <c r="D8" s="16" t="s">
        <v>16</v>
      </c>
      <c r="E8" s="14">
        <v>0</v>
      </c>
      <c r="F8" s="14">
        <v>0</v>
      </c>
      <c r="G8" s="15">
        <f t="shared" si="2"/>
        <v>0</v>
      </c>
      <c r="H8" s="14">
        <v>198521</v>
      </c>
      <c r="I8" s="14">
        <v>0</v>
      </c>
      <c r="J8" s="15">
        <f t="shared" si="3"/>
        <v>198521</v>
      </c>
      <c r="K8" s="14">
        <v>200000</v>
      </c>
      <c r="L8" s="14">
        <v>0</v>
      </c>
      <c r="M8" s="15">
        <f t="shared" si="4"/>
        <v>200000</v>
      </c>
    </row>
    <row r="9" spans="1:13" ht="56.25" x14ac:dyDescent="0.25">
      <c r="A9" s="10" t="s">
        <v>12</v>
      </c>
      <c r="B9" s="11">
        <v>51055</v>
      </c>
      <c r="C9" s="12"/>
      <c r="D9" s="16" t="s">
        <v>17</v>
      </c>
      <c r="E9" s="14">
        <v>250000</v>
      </c>
      <c r="F9" s="14">
        <v>120000</v>
      </c>
      <c r="G9" s="15">
        <f t="shared" si="2"/>
        <v>370000</v>
      </c>
      <c r="H9" s="14">
        <v>252958</v>
      </c>
      <c r="I9" s="14">
        <f>70000</f>
        <v>70000</v>
      </c>
      <c r="J9" s="15">
        <f t="shared" si="3"/>
        <v>322958</v>
      </c>
      <c r="K9" s="14">
        <v>250000</v>
      </c>
      <c r="L9" s="14">
        <v>50000</v>
      </c>
      <c r="M9" s="15">
        <f t="shared" si="4"/>
        <v>300000</v>
      </c>
    </row>
    <row r="10" spans="1:13" ht="56.25" x14ac:dyDescent="0.3">
      <c r="A10" s="10" t="s">
        <v>12</v>
      </c>
      <c r="B10" s="11">
        <v>51769</v>
      </c>
      <c r="C10" s="17"/>
      <c r="D10" s="16" t="s">
        <v>18</v>
      </c>
      <c r="E10" s="14">
        <v>0</v>
      </c>
      <c r="F10" s="14">
        <v>0</v>
      </c>
      <c r="G10" s="15">
        <f t="shared" si="2"/>
        <v>0</v>
      </c>
      <c r="H10" s="14">
        <v>300000</v>
      </c>
      <c r="I10" s="14">
        <v>0</v>
      </c>
      <c r="J10" s="15">
        <f t="shared" si="3"/>
        <v>300000</v>
      </c>
      <c r="K10" s="14">
        <v>400000</v>
      </c>
      <c r="L10" s="14">
        <v>50000</v>
      </c>
      <c r="M10" s="15">
        <f t="shared" si="4"/>
        <v>450000</v>
      </c>
    </row>
    <row r="11" spans="1:13" ht="56.25" x14ac:dyDescent="0.3">
      <c r="A11" s="11" t="s">
        <v>19</v>
      </c>
      <c r="B11" s="11">
        <v>51770</v>
      </c>
      <c r="C11" s="17"/>
      <c r="D11" s="16" t="s">
        <v>20</v>
      </c>
      <c r="E11" s="14">
        <v>120000</v>
      </c>
      <c r="F11" s="14">
        <v>40000</v>
      </c>
      <c r="G11" s="15">
        <f t="shared" si="2"/>
        <v>160000</v>
      </c>
      <c r="H11" s="14">
        <v>415000</v>
      </c>
      <c r="I11" s="14">
        <v>0</v>
      </c>
      <c r="J11" s="15">
        <f t="shared" si="3"/>
        <v>415000</v>
      </c>
      <c r="K11" s="14">
        <v>414999</v>
      </c>
      <c r="L11" s="14">
        <v>73708</v>
      </c>
      <c r="M11" s="15">
        <f t="shared" si="4"/>
        <v>488707</v>
      </c>
    </row>
    <row r="12" spans="1:13" ht="37.5" x14ac:dyDescent="0.3">
      <c r="A12" s="10" t="s">
        <v>12</v>
      </c>
      <c r="B12" s="11">
        <v>51771</v>
      </c>
      <c r="C12" s="17"/>
      <c r="D12" s="16" t="s">
        <v>21</v>
      </c>
      <c r="E12" s="14">
        <f>1900000-50000</f>
        <v>1850000</v>
      </c>
      <c r="F12" s="14">
        <v>0</v>
      </c>
      <c r="G12" s="15">
        <f t="shared" si="2"/>
        <v>1850000</v>
      </c>
      <c r="H12" s="14">
        <f>356433</f>
        <v>356433</v>
      </c>
      <c r="I12" s="14">
        <f>45000-520+53000+500</f>
        <v>97980</v>
      </c>
      <c r="J12" s="15">
        <f t="shared" si="3"/>
        <v>454413</v>
      </c>
      <c r="K12" s="14">
        <v>500000</v>
      </c>
      <c r="L12" s="14">
        <v>35000</v>
      </c>
      <c r="M12" s="15">
        <f t="shared" si="4"/>
        <v>535000</v>
      </c>
    </row>
    <row r="13" spans="1:13" ht="37.5" x14ac:dyDescent="0.3">
      <c r="A13" s="10" t="s">
        <v>19</v>
      </c>
      <c r="B13" s="11"/>
      <c r="C13" s="17"/>
      <c r="D13" s="16" t="s">
        <v>22</v>
      </c>
      <c r="E13" s="14">
        <v>20000</v>
      </c>
      <c r="F13" s="14">
        <v>80000</v>
      </c>
      <c r="G13" s="15">
        <f t="shared" si="2"/>
        <v>100000</v>
      </c>
      <c r="H13" s="14">
        <v>150000</v>
      </c>
      <c r="I13" s="14">
        <v>50000</v>
      </c>
      <c r="J13" s="15">
        <f t="shared" si="3"/>
        <v>200000</v>
      </c>
      <c r="K13" s="14">
        <v>300000</v>
      </c>
      <c r="L13" s="14">
        <v>20000</v>
      </c>
      <c r="M13" s="15">
        <f t="shared" si="4"/>
        <v>320000</v>
      </c>
    </row>
    <row r="14" spans="1:13" ht="112.5" x14ac:dyDescent="0.3">
      <c r="A14" s="10" t="s">
        <v>19</v>
      </c>
      <c r="B14" s="11"/>
      <c r="C14" s="17"/>
      <c r="D14" s="16" t="s">
        <v>23</v>
      </c>
      <c r="E14" s="14">
        <v>70000</v>
      </c>
      <c r="F14" s="14">
        <v>0</v>
      </c>
      <c r="G14" s="15">
        <f t="shared" si="2"/>
        <v>70000</v>
      </c>
      <c r="H14" s="14">
        <v>70000</v>
      </c>
      <c r="I14" s="14">
        <v>0</v>
      </c>
      <c r="J14" s="15">
        <f t="shared" si="3"/>
        <v>70000</v>
      </c>
      <c r="K14" s="14">
        <v>70000</v>
      </c>
      <c r="L14" s="14">
        <v>0</v>
      </c>
      <c r="M14" s="15">
        <f t="shared" si="4"/>
        <v>70000</v>
      </c>
    </row>
    <row r="15" spans="1:13" ht="18.75" x14ac:dyDescent="0.3">
      <c r="A15" s="18"/>
      <c r="B15" s="19"/>
      <c r="C15" s="7">
        <v>625660</v>
      </c>
      <c r="D15" s="7" t="s">
        <v>24</v>
      </c>
      <c r="E15" s="8">
        <f>E16</f>
        <v>1042932</v>
      </c>
      <c r="F15" s="8">
        <f>F16</f>
        <v>50000</v>
      </c>
      <c r="G15" s="8">
        <f>G16</f>
        <v>1092932</v>
      </c>
      <c r="H15" s="8">
        <f t="shared" ref="H15:J15" si="5">H16</f>
        <v>1900000</v>
      </c>
      <c r="I15" s="8">
        <f t="shared" si="5"/>
        <v>53500</v>
      </c>
      <c r="J15" s="8">
        <f t="shared" si="5"/>
        <v>1953500</v>
      </c>
      <c r="K15" s="8">
        <f>K16</f>
        <v>1800000</v>
      </c>
      <c r="L15" s="8">
        <f>L16</f>
        <v>150000</v>
      </c>
      <c r="M15" s="8">
        <f>M16</f>
        <v>1950000</v>
      </c>
    </row>
    <row r="16" spans="1:13" ht="18.75" x14ac:dyDescent="0.3">
      <c r="A16" s="4" t="s">
        <v>25</v>
      </c>
      <c r="B16" s="20"/>
      <c r="C16" s="5">
        <v>665700</v>
      </c>
      <c r="D16" s="5" t="s">
        <v>26</v>
      </c>
      <c r="E16" s="6">
        <f>E17+E20</f>
        <v>1042932</v>
      </c>
      <c r="F16" s="6">
        <f>F17+F20</f>
        <v>50000</v>
      </c>
      <c r="G16" s="6">
        <f>G17+G20</f>
        <v>1092932</v>
      </c>
      <c r="H16" s="6">
        <f>H17+H18+H19+H20</f>
        <v>1900000</v>
      </c>
      <c r="I16" s="6">
        <f>I17+I20</f>
        <v>53500</v>
      </c>
      <c r="J16" s="6">
        <f>J17+J18+J19+J20</f>
        <v>1953500</v>
      </c>
      <c r="K16" s="6">
        <f>K17+K18+K19+K20</f>
        <v>1800000</v>
      </c>
      <c r="L16" s="6">
        <f>L17+L20</f>
        <v>150000</v>
      </c>
      <c r="M16" s="6">
        <f>M17+M18+M19+M20</f>
        <v>1950000</v>
      </c>
    </row>
    <row r="17" spans="1:13" ht="56.25" x14ac:dyDescent="0.25">
      <c r="A17" s="12" t="s">
        <v>25</v>
      </c>
      <c r="B17" s="11">
        <v>51248</v>
      </c>
      <c r="C17" s="21"/>
      <c r="D17" s="22" t="s">
        <v>27</v>
      </c>
      <c r="E17" s="23">
        <f>350000-107068</f>
        <v>242932</v>
      </c>
      <c r="F17" s="23">
        <v>50000</v>
      </c>
      <c r="G17" s="24">
        <f>E17+F17</f>
        <v>292932</v>
      </c>
      <c r="H17" s="23">
        <v>450000</v>
      </c>
      <c r="I17" s="23">
        <v>50000</v>
      </c>
      <c r="J17" s="24">
        <f>H17+I17</f>
        <v>500000</v>
      </c>
      <c r="K17" s="23">
        <v>400000</v>
      </c>
      <c r="L17" s="23">
        <v>100000</v>
      </c>
      <c r="M17" s="24">
        <f>K17+L17</f>
        <v>500000</v>
      </c>
    </row>
    <row r="18" spans="1:13" ht="37.5" x14ac:dyDescent="0.25">
      <c r="A18" s="12" t="s">
        <v>25</v>
      </c>
      <c r="B18" s="11">
        <v>49574</v>
      </c>
      <c r="C18" s="21"/>
      <c r="D18" s="16" t="s">
        <v>28</v>
      </c>
      <c r="E18" s="14">
        <v>0</v>
      </c>
      <c r="F18" s="14">
        <v>0</v>
      </c>
      <c r="G18" s="24">
        <f t="shared" ref="G18:G20" si="6">E18+F18</f>
        <v>0</v>
      </c>
      <c r="H18" s="14">
        <v>250000</v>
      </c>
      <c r="I18" s="14"/>
      <c r="J18" s="24">
        <f t="shared" ref="J18:J20" si="7">H18+I18</f>
        <v>250000</v>
      </c>
      <c r="K18" s="14">
        <v>300000</v>
      </c>
      <c r="L18" s="14">
        <v>0</v>
      </c>
      <c r="M18" s="24">
        <f t="shared" ref="M18:M20" si="8">K18+L18</f>
        <v>300000</v>
      </c>
    </row>
    <row r="19" spans="1:13" ht="37.5" x14ac:dyDescent="0.25">
      <c r="A19" s="25" t="s">
        <v>25</v>
      </c>
      <c r="B19" s="26">
        <v>51786</v>
      </c>
      <c r="C19" s="27"/>
      <c r="D19" s="28" t="s">
        <v>29</v>
      </c>
      <c r="E19" s="29">
        <v>0</v>
      </c>
      <c r="F19" s="29">
        <v>0</v>
      </c>
      <c r="G19" s="24">
        <f t="shared" si="6"/>
        <v>0</v>
      </c>
      <c r="H19" s="29">
        <v>600000</v>
      </c>
      <c r="I19" s="29"/>
      <c r="J19" s="24">
        <f t="shared" si="7"/>
        <v>600000</v>
      </c>
      <c r="K19" s="29">
        <v>500000</v>
      </c>
      <c r="L19" s="29">
        <v>0</v>
      </c>
      <c r="M19" s="24">
        <f t="shared" si="8"/>
        <v>500000</v>
      </c>
    </row>
    <row r="20" spans="1:13" ht="37.5" x14ac:dyDescent="0.25">
      <c r="A20" s="30" t="s">
        <v>30</v>
      </c>
      <c r="B20" s="11">
        <v>51787</v>
      </c>
      <c r="C20" s="21"/>
      <c r="D20" s="16" t="s">
        <v>31</v>
      </c>
      <c r="E20" s="14">
        <v>800000</v>
      </c>
      <c r="F20" s="14">
        <v>0</v>
      </c>
      <c r="G20" s="24">
        <f t="shared" si="6"/>
        <v>800000</v>
      </c>
      <c r="H20" s="14">
        <v>600000</v>
      </c>
      <c r="I20" s="14">
        <v>3500</v>
      </c>
      <c r="J20" s="24">
        <f t="shared" si="7"/>
        <v>603500</v>
      </c>
      <c r="K20" s="14">
        <v>600000</v>
      </c>
      <c r="L20" s="14">
        <v>50000</v>
      </c>
      <c r="M20" s="24">
        <f t="shared" si="8"/>
        <v>650000</v>
      </c>
    </row>
    <row r="21" spans="1:13" ht="18.75" x14ac:dyDescent="0.3">
      <c r="A21" s="7"/>
      <c r="B21" s="19"/>
      <c r="C21" s="7">
        <v>625163</v>
      </c>
      <c r="D21" s="7" t="s">
        <v>32</v>
      </c>
      <c r="E21" s="8">
        <f>E23</f>
        <v>40000</v>
      </c>
      <c r="F21" s="8">
        <f t="shared" ref="F21:M21" si="9">F22</f>
        <v>30000</v>
      </c>
      <c r="G21" s="8">
        <f>E21+F21</f>
        <v>70000</v>
      </c>
      <c r="H21" s="8">
        <f t="shared" si="9"/>
        <v>60000</v>
      </c>
      <c r="I21" s="8">
        <f t="shared" si="9"/>
        <v>0</v>
      </c>
      <c r="J21" s="8">
        <f t="shared" si="9"/>
        <v>60000</v>
      </c>
      <c r="K21" s="8">
        <f t="shared" si="9"/>
        <v>0</v>
      </c>
      <c r="L21" s="8">
        <f t="shared" si="9"/>
        <v>0</v>
      </c>
      <c r="M21" s="8">
        <f t="shared" si="9"/>
        <v>0</v>
      </c>
    </row>
    <row r="22" spans="1:13" ht="18.75" x14ac:dyDescent="0.3">
      <c r="A22" s="4" t="s">
        <v>33</v>
      </c>
      <c r="B22" s="20"/>
      <c r="C22" s="5">
        <v>163130</v>
      </c>
      <c r="D22" s="5" t="s">
        <v>34</v>
      </c>
      <c r="E22" s="6">
        <v>40000</v>
      </c>
      <c r="F22" s="6">
        <f>F23</f>
        <v>30000</v>
      </c>
      <c r="G22" s="6">
        <f>G23</f>
        <v>70000</v>
      </c>
      <c r="H22" s="6">
        <f>H23+H24</f>
        <v>60000</v>
      </c>
      <c r="I22" s="6"/>
      <c r="J22" s="6">
        <f>J23+J24</f>
        <v>60000</v>
      </c>
      <c r="K22" s="6">
        <v>0</v>
      </c>
      <c r="L22" s="6">
        <v>0</v>
      </c>
      <c r="M22" s="6">
        <v>0</v>
      </c>
    </row>
    <row r="23" spans="1:13" ht="37.5" x14ac:dyDescent="0.25">
      <c r="A23" s="12" t="s">
        <v>33</v>
      </c>
      <c r="B23" s="10"/>
      <c r="C23" s="21"/>
      <c r="D23" s="16" t="s">
        <v>35</v>
      </c>
      <c r="E23" s="14">
        <v>40000</v>
      </c>
      <c r="F23" s="14">
        <v>30000</v>
      </c>
      <c r="G23" s="15">
        <v>70000</v>
      </c>
      <c r="H23" s="14">
        <v>15000</v>
      </c>
      <c r="I23" s="14">
        <v>0</v>
      </c>
      <c r="J23" s="15">
        <f>H23+I23</f>
        <v>15000</v>
      </c>
      <c r="K23" s="14">
        <v>0</v>
      </c>
      <c r="L23" s="14">
        <v>0</v>
      </c>
      <c r="M23" s="15">
        <f>K23+L23</f>
        <v>0</v>
      </c>
    </row>
    <row r="24" spans="1:13" ht="18.75" x14ac:dyDescent="0.25">
      <c r="A24" s="12" t="s">
        <v>33</v>
      </c>
      <c r="B24" s="10">
        <v>51767</v>
      </c>
      <c r="C24" s="21"/>
      <c r="D24" s="16" t="s">
        <v>36</v>
      </c>
      <c r="E24" s="14" t="s">
        <v>37</v>
      </c>
      <c r="F24" s="14">
        <v>0</v>
      </c>
      <c r="G24" s="15" t="s">
        <v>37</v>
      </c>
      <c r="H24" s="14">
        <v>45000</v>
      </c>
      <c r="I24" s="14">
        <v>0</v>
      </c>
      <c r="J24" s="15">
        <f t="shared" ref="J24" si="10">H24+I24</f>
        <v>45000</v>
      </c>
      <c r="K24" s="14"/>
      <c r="L24" s="14">
        <v>0</v>
      </c>
      <c r="M24" s="15">
        <f t="shared" ref="M24" si="11">K24+L24</f>
        <v>0</v>
      </c>
    </row>
    <row r="25" spans="1:13" ht="18.75" x14ac:dyDescent="0.3">
      <c r="A25" s="7"/>
      <c r="B25" s="19"/>
      <c r="C25" s="7">
        <v>625730</v>
      </c>
      <c r="D25" s="7" t="s">
        <v>38</v>
      </c>
      <c r="E25" s="8">
        <f t="shared" ref="E25:J25" si="12">E26</f>
        <v>401814</v>
      </c>
      <c r="F25" s="8"/>
      <c r="G25" s="8">
        <f t="shared" si="12"/>
        <v>401814</v>
      </c>
      <c r="H25" s="8">
        <f t="shared" si="12"/>
        <v>410335</v>
      </c>
      <c r="I25" s="8"/>
      <c r="J25" s="8">
        <f t="shared" si="12"/>
        <v>410335</v>
      </c>
      <c r="K25" s="8">
        <f>K26</f>
        <v>491359</v>
      </c>
      <c r="L25" s="8">
        <f>L26</f>
        <v>0</v>
      </c>
      <c r="M25" s="8">
        <f>M26</f>
        <v>491359</v>
      </c>
    </row>
    <row r="26" spans="1:13" ht="18.75" x14ac:dyDescent="0.3">
      <c r="A26" s="4" t="s">
        <v>39</v>
      </c>
      <c r="B26" s="20"/>
      <c r="C26" s="5">
        <v>738000</v>
      </c>
      <c r="D26" s="5" t="s">
        <v>40</v>
      </c>
      <c r="E26" s="6">
        <f>E27+E28+E29+E30+E31</f>
        <v>401814</v>
      </c>
      <c r="F26" s="6">
        <f t="shared" ref="F26" si="13">F27+F29+F30+F31</f>
        <v>0</v>
      </c>
      <c r="G26" s="6">
        <f>G27+G28+G29+G30+G31</f>
        <v>401814</v>
      </c>
      <c r="H26" s="6">
        <f>H27+H28+H29+H30+H31</f>
        <v>410335</v>
      </c>
      <c r="I26" s="6">
        <f t="shared" ref="I26:M26" si="14">I27+I28+I29+I30+I31</f>
        <v>0</v>
      </c>
      <c r="J26" s="6">
        <f t="shared" si="14"/>
        <v>410335</v>
      </c>
      <c r="K26" s="6">
        <f t="shared" si="14"/>
        <v>491359</v>
      </c>
      <c r="L26" s="6">
        <f t="shared" si="14"/>
        <v>0</v>
      </c>
      <c r="M26" s="6">
        <f t="shared" si="14"/>
        <v>491359</v>
      </c>
    </row>
    <row r="27" spans="1:13" ht="75" x14ac:dyDescent="0.3">
      <c r="A27" s="12" t="s">
        <v>39</v>
      </c>
      <c r="B27" s="11">
        <v>51271</v>
      </c>
      <c r="C27" s="12"/>
      <c r="D27" s="31" t="s">
        <v>41</v>
      </c>
      <c r="E27" s="23">
        <v>41814</v>
      </c>
      <c r="F27" s="14">
        <v>0</v>
      </c>
      <c r="G27" s="15">
        <v>41814</v>
      </c>
      <c r="H27" s="23">
        <v>150000</v>
      </c>
      <c r="I27" s="14">
        <v>0</v>
      </c>
      <c r="J27" s="15">
        <f>H27</f>
        <v>150000</v>
      </c>
      <c r="K27" s="23">
        <f>150000+1359</f>
        <v>151359</v>
      </c>
      <c r="L27" s="14"/>
      <c r="M27" s="23">
        <f>150000+1359</f>
        <v>151359</v>
      </c>
    </row>
    <row r="28" spans="1:13" ht="56.25" x14ac:dyDescent="0.3">
      <c r="A28" s="12"/>
      <c r="B28" s="11">
        <v>51278</v>
      </c>
      <c r="C28" s="12"/>
      <c r="D28" s="32" t="s">
        <v>42</v>
      </c>
      <c r="E28" s="23">
        <v>60000</v>
      </c>
      <c r="F28" s="14"/>
      <c r="G28" s="15">
        <f>E28+F28</f>
        <v>60000</v>
      </c>
      <c r="H28" s="23">
        <f>80000+8521</f>
        <v>88521</v>
      </c>
      <c r="I28" s="14">
        <v>0</v>
      </c>
      <c r="J28" s="15">
        <f t="shared" ref="J28:J31" si="15">H28</f>
        <v>88521</v>
      </c>
      <c r="K28" s="23">
        <v>70000</v>
      </c>
      <c r="L28" s="14">
        <v>0</v>
      </c>
      <c r="M28" s="23">
        <v>70000</v>
      </c>
    </row>
    <row r="29" spans="1:13" ht="56.25" x14ac:dyDescent="0.3">
      <c r="A29" s="12" t="s">
        <v>39</v>
      </c>
      <c r="B29" s="33">
        <v>51272</v>
      </c>
      <c r="C29" s="12"/>
      <c r="D29" s="31" t="s">
        <v>43</v>
      </c>
      <c r="E29" s="14">
        <v>100000</v>
      </c>
      <c r="F29" s="14">
        <v>0</v>
      </c>
      <c r="G29" s="15">
        <v>100000</v>
      </c>
      <c r="H29" s="14">
        <v>61000</v>
      </c>
      <c r="I29" s="14">
        <v>0</v>
      </c>
      <c r="J29" s="15">
        <f t="shared" si="15"/>
        <v>61000</v>
      </c>
      <c r="K29" s="14">
        <v>80000</v>
      </c>
      <c r="L29" s="14">
        <v>0</v>
      </c>
      <c r="M29" s="14">
        <v>80000</v>
      </c>
    </row>
    <row r="30" spans="1:13" ht="56.25" x14ac:dyDescent="0.3">
      <c r="A30" s="12" t="s">
        <v>39</v>
      </c>
      <c r="B30" s="33">
        <v>51793</v>
      </c>
      <c r="C30" s="12"/>
      <c r="D30" s="31" t="s">
        <v>44</v>
      </c>
      <c r="E30" s="14">
        <v>100000</v>
      </c>
      <c r="F30" s="34">
        <v>0</v>
      </c>
      <c r="G30" s="15">
        <v>100000</v>
      </c>
      <c r="H30" s="34">
        <v>60814</v>
      </c>
      <c r="I30" s="34">
        <v>0</v>
      </c>
      <c r="J30" s="15">
        <f t="shared" si="15"/>
        <v>60814</v>
      </c>
      <c r="K30" s="34">
        <v>70000</v>
      </c>
      <c r="L30" s="34">
        <v>0</v>
      </c>
      <c r="M30" s="34">
        <v>70000</v>
      </c>
    </row>
    <row r="31" spans="1:13" ht="56.25" x14ac:dyDescent="0.3">
      <c r="A31" s="12" t="s">
        <v>39</v>
      </c>
      <c r="B31" s="10">
        <v>51792</v>
      </c>
      <c r="C31" s="12"/>
      <c r="D31" s="31" t="s">
        <v>45</v>
      </c>
      <c r="E31" s="14">
        <v>100000</v>
      </c>
      <c r="F31" s="34">
        <v>0</v>
      </c>
      <c r="G31" s="15">
        <v>100000</v>
      </c>
      <c r="H31" s="14">
        <v>50000</v>
      </c>
      <c r="I31" s="34">
        <v>0</v>
      </c>
      <c r="J31" s="15">
        <f t="shared" si="15"/>
        <v>50000</v>
      </c>
      <c r="K31" s="14">
        <v>120000</v>
      </c>
      <c r="L31" s="34"/>
      <c r="M31" s="14">
        <v>120000</v>
      </c>
    </row>
    <row r="32" spans="1:13" ht="18.75" x14ac:dyDescent="0.3">
      <c r="A32" s="35"/>
      <c r="B32" s="36"/>
      <c r="C32" s="35">
        <v>625755</v>
      </c>
      <c r="D32" s="37" t="s">
        <v>46</v>
      </c>
      <c r="E32" s="38">
        <v>160000</v>
      </c>
      <c r="F32" s="39"/>
      <c r="G32" s="38">
        <v>160000</v>
      </c>
      <c r="H32" s="38">
        <v>185000</v>
      </c>
      <c r="I32" s="39"/>
      <c r="J32" s="38">
        <v>185000</v>
      </c>
      <c r="K32" s="38">
        <v>185000</v>
      </c>
      <c r="L32" s="39"/>
      <c r="M32" s="38">
        <v>185000</v>
      </c>
    </row>
    <row r="33" spans="1:13" ht="56.25" x14ac:dyDescent="0.3">
      <c r="A33" s="30" t="s">
        <v>47</v>
      </c>
      <c r="B33" s="11"/>
      <c r="C33" s="30" t="s">
        <v>37</v>
      </c>
      <c r="D33" s="31" t="s">
        <v>48</v>
      </c>
      <c r="E33" s="40">
        <v>160000</v>
      </c>
      <c r="F33" s="41"/>
      <c r="G33" s="40">
        <v>160000</v>
      </c>
      <c r="H33" s="40">
        <v>185000</v>
      </c>
      <c r="I33" s="41"/>
      <c r="J33" s="40">
        <v>185000</v>
      </c>
      <c r="K33" s="40">
        <v>185000</v>
      </c>
      <c r="L33" s="41"/>
      <c r="M33" s="40">
        <v>185000</v>
      </c>
    </row>
    <row r="34" spans="1:13" ht="18.75" x14ac:dyDescent="0.3">
      <c r="A34" s="18"/>
      <c r="B34" s="36"/>
      <c r="C34" s="7">
        <v>625850</v>
      </c>
      <c r="D34" s="37" t="s">
        <v>49</v>
      </c>
      <c r="E34" s="38">
        <f>E35</f>
        <v>100000</v>
      </c>
      <c r="F34" s="39" t="s">
        <v>37</v>
      </c>
      <c r="G34" s="42">
        <f>G35</f>
        <v>100000</v>
      </c>
      <c r="H34" s="38" t="s">
        <v>37</v>
      </c>
      <c r="I34" s="39"/>
      <c r="J34" s="38" t="s">
        <v>37</v>
      </c>
      <c r="K34" s="38"/>
      <c r="L34" s="39"/>
      <c r="M34" s="38"/>
    </row>
    <row r="35" spans="1:13" ht="18.75" x14ac:dyDescent="0.3">
      <c r="A35" s="4" t="s">
        <v>50</v>
      </c>
      <c r="B35" s="43"/>
      <c r="C35" s="5">
        <v>850930</v>
      </c>
      <c r="D35" s="44" t="s">
        <v>51</v>
      </c>
      <c r="E35" s="45">
        <f>E36</f>
        <v>100000</v>
      </c>
      <c r="F35" s="45">
        <v>0</v>
      </c>
      <c r="G35" s="45">
        <f>G36</f>
        <v>100000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1:13" ht="37.5" x14ac:dyDescent="0.3">
      <c r="A36" s="17" t="s">
        <v>50</v>
      </c>
      <c r="B36" s="11">
        <v>50724</v>
      </c>
      <c r="C36" s="17" t="s">
        <v>37</v>
      </c>
      <c r="D36" s="31" t="s">
        <v>52</v>
      </c>
      <c r="E36" s="14">
        <v>100000</v>
      </c>
      <c r="F36" s="34">
        <v>0</v>
      </c>
      <c r="G36" s="15">
        <f>E36+F36</f>
        <v>100000</v>
      </c>
      <c r="H36" s="14"/>
      <c r="I36" s="34"/>
      <c r="J36" s="15"/>
      <c r="K36" s="14"/>
      <c r="L36" s="34"/>
      <c r="M36" s="15"/>
    </row>
    <row r="37" spans="1:13" ht="18.75" x14ac:dyDescent="0.3">
      <c r="A37" s="18"/>
      <c r="B37" s="36"/>
      <c r="C37" s="7">
        <v>625920</v>
      </c>
      <c r="D37" s="37" t="s">
        <v>53</v>
      </c>
      <c r="E37" s="38">
        <f>E38+E42</f>
        <v>320000</v>
      </c>
      <c r="F37" s="39" t="str">
        <f>F38</f>
        <v xml:space="preserve"> </v>
      </c>
      <c r="G37" s="42">
        <f>G42+G38</f>
        <v>320000</v>
      </c>
      <c r="H37" s="38">
        <f>H38+H42</f>
        <v>270000</v>
      </c>
      <c r="I37" s="39">
        <f>I38</f>
        <v>60000</v>
      </c>
      <c r="J37" s="38">
        <v>330000</v>
      </c>
      <c r="K37" s="38">
        <f>K38+K42</f>
        <v>492577</v>
      </c>
      <c r="L37" s="39"/>
      <c r="M37" s="38">
        <f>M38+M42</f>
        <v>592577</v>
      </c>
    </row>
    <row r="38" spans="1:13" ht="18.75" x14ac:dyDescent="0.3">
      <c r="A38" s="4" t="s">
        <v>54</v>
      </c>
      <c r="B38" s="43"/>
      <c r="C38" s="5">
        <v>920650</v>
      </c>
      <c r="D38" s="44" t="s">
        <v>34</v>
      </c>
      <c r="E38" s="45">
        <f>E39+E40</f>
        <v>220000</v>
      </c>
      <c r="F38" s="45" t="s">
        <v>37</v>
      </c>
      <c r="G38" s="45">
        <f>G39+G40</f>
        <v>220000</v>
      </c>
      <c r="H38" s="45">
        <f>H39+H40+H41</f>
        <v>270000</v>
      </c>
      <c r="I38" s="45">
        <f>I41</f>
        <v>60000</v>
      </c>
      <c r="J38" s="45">
        <f>J39+J40+J41</f>
        <v>330000</v>
      </c>
      <c r="K38" s="45">
        <f>K39</f>
        <v>492577</v>
      </c>
      <c r="L38" s="45" t="s">
        <v>37</v>
      </c>
      <c r="M38" s="45">
        <f>M39</f>
        <v>492577</v>
      </c>
    </row>
    <row r="39" spans="1:13" ht="18.75" x14ac:dyDescent="0.3">
      <c r="A39" s="17" t="s">
        <v>54</v>
      </c>
      <c r="B39" s="11">
        <v>48595</v>
      </c>
      <c r="C39" s="17" t="s">
        <v>37</v>
      </c>
      <c r="D39" s="31" t="s">
        <v>55</v>
      </c>
      <c r="E39" s="14">
        <v>150000</v>
      </c>
      <c r="F39" s="34">
        <v>0</v>
      </c>
      <c r="G39" s="15">
        <f>E39+F39</f>
        <v>150000</v>
      </c>
      <c r="H39" s="14">
        <v>100000</v>
      </c>
      <c r="I39" s="34"/>
      <c r="J39" s="15">
        <f>H39+I39</f>
        <v>100000</v>
      </c>
      <c r="K39" s="14">
        <v>492577</v>
      </c>
      <c r="L39" s="34"/>
      <c r="M39" s="15">
        <v>492577</v>
      </c>
    </row>
    <row r="40" spans="1:13" ht="37.5" x14ac:dyDescent="0.3">
      <c r="A40" s="17" t="s">
        <v>54</v>
      </c>
      <c r="B40" s="11">
        <v>50799</v>
      </c>
      <c r="C40" s="17" t="s">
        <v>37</v>
      </c>
      <c r="D40" s="32" t="s">
        <v>56</v>
      </c>
      <c r="E40" s="14">
        <v>70000</v>
      </c>
      <c r="F40" s="34">
        <v>0</v>
      </c>
      <c r="G40" s="15">
        <v>70000</v>
      </c>
      <c r="H40" s="14">
        <v>70000</v>
      </c>
      <c r="I40" s="34"/>
      <c r="J40" s="15">
        <f t="shared" ref="J40:J41" si="16">H40+I40</f>
        <v>70000</v>
      </c>
      <c r="K40" s="14">
        <v>0</v>
      </c>
      <c r="L40" s="34"/>
      <c r="M40" s="15">
        <v>0</v>
      </c>
    </row>
    <row r="41" spans="1:13" ht="37.5" x14ac:dyDescent="0.3">
      <c r="A41" s="17" t="s">
        <v>54</v>
      </c>
      <c r="B41" s="10">
        <v>51802</v>
      </c>
      <c r="C41" s="17"/>
      <c r="D41" s="31" t="s">
        <v>57</v>
      </c>
      <c r="E41" s="14" t="s">
        <v>37</v>
      </c>
      <c r="F41" s="14">
        <v>0</v>
      </c>
      <c r="G41" s="15" t="s">
        <v>37</v>
      </c>
      <c r="H41" s="14">
        <v>100000</v>
      </c>
      <c r="I41" s="14">
        <v>60000</v>
      </c>
      <c r="J41" s="15">
        <f t="shared" si="16"/>
        <v>160000</v>
      </c>
      <c r="K41" s="14"/>
      <c r="L41" s="34"/>
      <c r="M41" s="15">
        <v>0</v>
      </c>
    </row>
    <row r="42" spans="1:13" ht="18.75" x14ac:dyDescent="0.3">
      <c r="A42" s="4" t="s">
        <v>58</v>
      </c>
      <c r="B42" s="43"/>
      <c r="C42" s="5">
        <v>933600</v>
      </c>
      <c r="D42" s="44" t="s">
        <v>59</v>
      </c>
      <c r="E42" s="45">
        <f>E43+E44+E45+E46+E47+E48+E49</f>
        <v>100000</v>
      </c>
      <c r="F42" s="45">
        <v>0</v>
      </c>
      <c r="G42" s="45">
        <f>G43+G44+G45+G46+G47+G48+G49</f>
        <v>100000</v>
      </c>
      <c r="H42" s="45"/>
      <c r="I42" s="45">
        <v>0</v>
      </c>
      <c r="J42" s="45">
        <f>J43</f>
        <v>100000</v>
      </c>
      <c r="K42" s="45">
        <f>K43</f>
        <v>0</v>
      </c>
      <c r="L42" s="45">
        <v>0</v>
      </c>
      <c r="M42" s="45">
        <f>M43</f>
        <v>100000</v>
      </c>
    </row>
    <row r="43" spans="1:13" ht="54.75" x14ac:dyDescent="0.3">
      <c r="A43" s="17" t="s">
        <v>58</v>
      </c>
      <c r="B43" s="30">
        <v>51810</v>
      </c>
      <c r="C43" s="17" t="s">
        <v>37</v>
      </c>
      <c r="D43" s="46" t="s">
        <v>60</v>
      </c>
      <c r="E43" s="47">
        <v>15000</v>
      </c>
      <c r="F43" s="34">
        <v>0</v>
      </c>
      <c r="G43" s="15">
        <f>E43</f>
        <v>15000</v>
      </c>
      <c r="H43" s="14"/>
      <c r="I43" s="34"/>
      <c r="J43" s="15">
        <v>100000</v>
      </c>
      <c r="K43" s="14"/>
      <c r="L43" s="34"/>
      <c r="M43" s="15">
        <f>100000</f>
        <v>100000</v>
      </c>
    </row>
    <row r="44" spans="1:13" ht="36.75" x14ac:dyDescent="0.3">
      <c r="A44" s="17"/>
      <c r="B44" s="12">
        <v>51806</v>
      </c>
      <c r="C44" s="17"/>
      <c r="D44" s="48" t="s">
        <v>61</v>
      </c>
      <c r="E44" s="47">
        <v>10000</v>
      </c>
      <c r="F44" s="34">
        <v>0</v>
      </c>
      <c r="G44" s="15">
        <f t="shared" ref="G44:G49" si="17">E44</f>
        <v>10000</v>
      </c>
      <c r="H44" s="14"/>
      <c r="I44" s="34"/>
      <c r="J44" s="15"/>
      <c r="K44" s="14"/>
      <c r="L44" s="34"/>
      <c r="M44" s="15"/>
    </row>
    <row r="45" spans="1:13" ht="36.75" x14ac:dyDescent="0.3">
      <c r="A45" s="17"/>
      <c r="B45" s="12">
        <v>51807</v>
      </c>
      <c r="C45" s="17"/>
      <c r="D45" s="48" t="s">
        <v>62</v>
      </c>
      <c r="E45" s="47">
        <v>15000</v>
      </c>
      <c r="F45" s="34">
        <v>0</v>
      </c>
      <c r="G45" s="15">
        <f t="shared" si="17"/>
        <v>15000</v>
      </c>
      <c r="H45" s="14"/>
      <c r="I45" s="34"/>
      <c r="J45" s="15"/>
      <c r="K45" s="14"/>
      <c r="L45" s="34"/>
      <c r="M45" s="15"/>
    </row>
    <row r="46" spans="1:13" ht="36.75" x14ac:dyDescent="0.3">
      <c r="A46" s="17"/>
      <c r="B46" s="12">
        <v>51811</v>
      </c>
      <c r="C46" s="17"/>
      <c r="D46" s="48" t="s">
        <v>63</v>
      </c>
      <c r="E46" s="47">
        <v>15000</v>
      </c>
      <c r="F46" s="34">
        <v>0</v>
      </c>
      <c r="G46" s="15">
        <f t="shared" si="17"/>
        <v>15000</v>
      </c>
      <c r="H46" s="14"/>
      <c r="I46" s="34"/>
      <c r="J46" s="15"/>
      <c r="K46" s="14"/>
      <c r="L46" s="34"/>
      <c r="M46" s="15"/>
    </row>
    <row r="47" spans="1:13" ht="36.75" x14ac:dyDescent="0.3">
      <c r="A47" s="17"/>
      <c r="B47" s="49">
        <v>51812</v>
      </c>
      <c r="C47" s="49"/>
      <c r="D47" s="48" t="s">
        <v>64</v>
      </c>
      <c r="E47" s="47">
        <v>15000</v>
      </c>
      <c r="F47" s="49"/>
      <c r="G47" s="15">
        <f t="shared" si="17"/>
        <v>15000</v>
      </c>
      <c r="H47" s="14"/>
      <c r="I47" s="49"/>
      <c r="J47" s="50"/>
      <c r="K47" s="49"/>
      <c r="L47" s="49"/>
      <c r="M47" s="50"/>
    </row>
    <row r="48" spans="1:13" ht="36.75" x14ac:dyDescent="0.3">
      <c r="A48" s="51"/>
      <c r="B48" s="49">
        <v>51805</v>
      </c>
      <c r="C48" s="49"/>
      <c r="D48" s="48" t="s">
        <v>65</v>
      </c>
      <c r="E48" s="47">
        <v>15000</v>
      </c>
      <c r="F48" s="49"/>
      <c r="G48" s="15">
        <f t="shared" si="17"/>
        <v>15000</v>
      </c>
      <c r="H48" s="14"/>
      <c r="I48" s="49"/>
      <c r="J48" s="50"/>
      <c r="K48" s="49"/>
      <c r="L48" s="49"/>
      <c r="M48" s="50"/>
    </row>
    <row r="49" spans="1:13" ht="36.75" x14ac:dyDescent="0.3">
      <c r="A49" s="51"/>
      <c r="B49" s="49">
        <v>51808</v>
      </c>
      <c r="C49" s="49"/>
      <c r="D49" s="48" t="s">
        <v>66</v>
      </c>
      <c r="E49" s="47">
        <v>15000</v>
      </c>
      <c r="F49" s="49"/>
      <c r="G49" s="15">
        <f t="shared" si="17"/>
        <v>15000</v>
      </c>
      <c r="H49" s="14"/>
      <c r="I49" s="49"/>
      <c r="J49" s="50"/>
      <c r="K49" s="49"/>
      <c r="L49" s="49"/>
      <c r="M49" s="50"/>
    </row>
    <row r="50" spans="1:13" ht="18.75" x14ac:dyDescent="0.3">
      <c r="A50" s="52"/>
      <c r="B50" s="49"/>
      <c r="C50" s="49"/>
      <c r="D50" s="46"/>
      <c r="E50" s="47"/>
      <c r="F50" s="49"/>
      <c r="G50" s="50"/>
      <c r="H50" s="14"/>
      <c r="I50" s="49"/>
      <c r="J50" s="50"/>
      <c r="K50" s="49"/>
      <c r="L50" s="49"/>
      <c r="M50" s="50"/>
    </row>
    <row r="51" spans="1:13" ht="18.75" x14ac:dyDescent="0.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1:13" ht="18.75" x14ac:dyDescent="0.3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1:13" ht="18.75" x14ac:dyDescent="0.3">
      <c r="A53" s="54" t="s">
        <v>67</v>
      </c>
      <c r="B53" s="55"/>
      <c r="C53" s="55"/>
      <c r="D53" s="53"/>
      <c r="E53" s="53"/>
      <c r="F53" s="53"/>
      <c r="G53" s="53"/>
      <c r="H53" s="53"/>
      <c r="I53" s="53"/>
      <c r="J53" s="53"/>
      <c r="K53" s="53"/>
      <c r="L53" s="53"/>
      <c r="M53" s="53"/>
    </row>
    <row r="54" spans="1:13" ht="18.75" x14ac:dyDescent="0.3">
      <c r="A54" s="54" t="s">
        <v>68</v>
      </c>
      <c r="B54" s="55"/>
      <c r="C54" s="55"/>
      <c r="D54" s="53"/>
      <c r="E54" s="53"/>
      <c r="F54" s="53"/>
      <c r="G54" s="53"/>
      <c r="H54" s="53"/>
      <c r="I54" s="53"/>
      <c r="J54" s="53"/>
      <c r="K54" s="53"/>
      <c r="L54" s="53"/>
      <c r="M54" s="53"/>
    </row>
    <row r="55" spans="1:13" ht="18.75" x14ac:dyDescent="0.3">
      <c r="A55" s="56" t="s">
        <v>69</v>
      </c>
      <c r="B55" s="55"/>
      <c r="C55" s="55"/>
      <c r="D55" s="53"/>
      <c r="E55" s="53"/>
      <c r="F55" s="53"/>
      <c r="G55" s="53"/>
      <c r="H55" s="53"/>
      <c r="I55" s="53"/>
      <c r="J55" s="53"/>
      <c r="K55" s="53"/>
      <c r="L55" s="53"/>
      <c r="M55" s="53"/>
    </row>
  </sheetData>
  <mergeCells count="7">
    <mergeCell ref="K1:M1"/>
    <mergeCell ref="A1:A2"/>
    <mergeCell ref="B1:B2"/>
    <mergeCell ref="C1:C2"/>
    <mergeCell ref="D1:D2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2023-02-23T10:15:05Z</dcterms:created>
  <dcterms:modified xsi:type="dcterms:W3CDTF">2023-02-23T10:34:20Z</dcterms:modified>
</cp:coreProperties>
</file>