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Admin\Desktop\per publikime\"/>
    </mc:Choice>
  </mc:AlternateContent>
  <xr:revisionPtr revIDLastSave="0" documentId="8_{5376C1A7-F47C-48D0-98C6-949EFEF67C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1" i="1" l="1"/>
  <c r="G135" i="1"/>
  <c r="G129" i="1"/>
  <c r="G123" i="1"/>
  <c r="J121" i="1"/>
  <c r="K121" i="1" s="1"/>
  <c r="J115" i="1"/>
  <c r="K115" i="1" s="1"/>
  <c r="G117" i="1"/>
  <c r="K103" i="1"/>
  <c r="K109" i="1"/>
  <c r="J109" i="1"/>
  <c r="G105" i="1"/>
  <c r="J103" i="1"/>
  <c r="G93" i="1"/>
  <c r="G63" i="1"/>
  <c r="G45" i="1"/>
  <c r="J37" i="1"/>
  <c r="G39" i="1"/>
  <c r="G33" i="1"/>
  <c r="J140" i="1"/>
  <c r="K140" i="1" s="1"/>
  <c r="J138" i="1"/>
  <c r="K138" i="1" s="1"/>
  <c r="J137" i="1"/>
  <c r="K137" i="1" s="1"/>
  <c r="J136" i="1"/>
  <c r="J141" i="1" s="1"/>
  <c r="K141" i="1" s="1"/>
  <c r="F141" i="1"/>
  <c r="D141" i="1"/>
  <c r="J131" i="1"/>
  <c r="K131" i="1" s="1"/>
  <c r="J132" i="1"/>
  <c r="K132" i="1" s="1"/>
  <c r="J134" i="1"/>
  <c r="K134" i="1" s="1"/>
  <c r="J130" i="1"/>
  <c r="J135" i="1" s="1"/>
  <c r="F135" i="1"/>
  <c r="D135" i="1"/>
  <c r="J126" i="1"/>
  <c r="K126" i="1" s="1"/>
  <c r="J125" i="1"/>
  <c r="K125" i="1" s="1"/>
  <c r="J124" i="1"/>
  <c r="K124" i="1" s="1"/>
  <c r="F129" i="1"/>
  <c r="D129" i="1"/>
  <c r="K118" i="1"/>
  <c r="J122" i="1"/>
  <c r="J123" i="1" s="1"/>
  <c r="J118" i="1"/>
  <c r="F123" i="1"/>
  <c r="D123" i="1"/>
  <c r="J116" i="1"/>
  <c r="K116" i="1" s="1"/>
  <c r="J113" i="1"/>
  <c r="K113" i="1" s="1"/>
  <c r="J112" i="1"/>
  <c r="K112" i="1" s="1"/>
  <c r="F117" i="1"/>
  <c r="D117" i="1"/>
  <c r="J107" i="1"/>
  <c r="K107" i="1" s="1"/>
  <c r="J106" i="1"/>
  <c r="K106" i="1" s="1"/>
  <c r="F111" i="1"/>
  <c r="D111" i="1"/>
  <c r="K101" i="1"/>
  <c r="J104" i="1"/>
  <c r="J101" i="1"/>
  <c r="J100" i="1"/>
  <c r="K100" i="1" s="1"/>
  <c r="F105" i="1"/>
  <c r="D105" i="1"/>
  <c r="K95" i="1"/>
  <c r="J95" i="1"/>
  <c r="J94" i="1"/>
  <c r="K94" i="1" s="1"/>
  <c r="F99" i="1"/>
  <c r="D99" i="1"/>
  <c r="K91" i="1"/>
  <c r="K88" i="1"/>
  <c r="J92" i="1"/>
  <c r="K92" i="1" s="1"/>
  <c r="J91" i="1"/>
  <c r="J90" i="1"/>
  <c r="K90" i="1" s="1"/>
  <c r="J89" i="1"/>
  <c r="K89" i="1" s="1"/>
  <c r="J88" i="1"/>
  <c r="E93" i="1"/>
  <c r="F93" i="1"/>
  <c r="D93" i="1"/>
  <c r="D87" i="1"/>
  <c r="F87" i="1"/>
  <c r="J87" i="1"/>
  <c r="K77" i="1"/>
  <c r="J80" i="1"/>
  <c r="K80" i="1" s="1"/>
  <c r="J77" i="1"/>
  <c r="J76" i="1"/>
  <c r="K76" i="1" s="1"/>
  <c r="F81" i="1"/>
  <c r="D81" i="1"/>
  <c r="K71" i="1"/>
  <c r="K70" i="1"/>
  <c r="F75" i="1"/>
  <c r="D75" i="1"/>
  <c r="J71" i="1"/>
  <c r="J70" i="1"/>
  <c r="J75" i="1" s="1"/>
  <c r="K65" i="1"/>
  <c r="K64" i="1"/>
  <c r="F69" i="1"/>
  <c r="D69" i="1"/>
  <c r="J65" i="1"/>
  <c r="J64" i="1"/>
  <c r="J69" i="1" s="1"/>
  <c r="K69" i="1" s="1"/>
  <c r="K59" i="1"/>
  <c r="K58" i="1"/>
  <c r="J63" i="1"/>
  <c r="F63" i="1"/>
  <c r="D63" i="1"/>
  <c r="J61" i="1"/>
  <c r="J59" i="1"/>
  <c r="J58" i="1"/>
  <c r="K52" i="1"/>
  <c r="J53" i="1"/>
  <c r="J57" i="1" s="1"/>
  <c r="K57" i="1" s="1"/>
  <c r="J52" i="1"/>
  <c r="D57" i="1"/>
  <c r="F57" i="1"/>
  <c r="J51" i="1"/>
  <c r="K51" i="1" s="1"/>
  <c r="F51" i="1"/>
  <c r="D51" i="1"/>
  <c r="F45" i="1"/>
  <c r="J47" i="1"/>
  <c r="K47" i="1" s="1"/>
  <c r="J46" i="1"/>
  <c r="K46" i="1" s="1"/>
  <c r="K41" i="1"/>
  <c r="K40" i="1"/>
  <c r="J44" i="1"/>
  <c r="J43" i="1"/>
  <c r="J42" i="1"/>
  <c r="K42" i="1" s="1"/>
  <c r="J41" i="1"/>
  <c r="J40" i="1"/>
  <c r="D45" i="1"/>
  <c r="K35" i="1"/>
  <c r="J35" i="1"/>
  <c r="J34" i="1"/>
  <c r="K34" i="1" s="1"/>
  <c r="F39" i="1"/>
  <c r="D39" i="1"/>
  <c r="J29" i="1"/>
  <c r="K29" i="1" s="1"/>
  <c r="J28" i="1"/>
  <c r="F33" i="1"/>
  <c r="D33" i="1"/>
  <c r="J27" i="1"/>
  <c r="K27" i="1" s="1"/>
  <c r="F27" i="1"/>
  <c r="D27" i="1"/>
  <c r="J23" i="1"/>
  <c r="K23" i="1" s="1"/>
  <c r="J22" i="1"/>
  <c r="K22" i="1" s="1"/>
  <c r="J20" i="1"/>
  <c r="K17" i="1"/>
  <c r="J17" i="1"/>
  <c r="J16" i="1"/>
  <c r="K16" i="1" s="1"/>
  <c r="G21" i="1"/>
  <c r="F21" i="1"/>
  <c r="D21" i="1"/>
  <c r="J15" i="1"/>
  <c r="K15" i="1" s="1"/>
  <c r="J13" i="1"/>
  <c r="K13" i="1" s="1"/>
  <c r="J11" i="1"/>
  <c r="K11" i="1" s="1"/>
  <c r="J10" i="1"/>
  <c r="K10" i="1" s="1"/>
  <c r="G15" i="1"/>
  <c r="F15" i="1"/>
  <c r="D15" i="1"/>
  <c r="K6" i="1"/>
  <c r="K5" i="1"/>
  <c r="K4" i="1"/>
  <c r="K3" i="1"/>
  <c r="J8" i="1"/>
  <c r="J7" i="1"/>
  <c r="K7" i="1" s="1"/>
  <c r="J6" i="1"/>
  <c r="J5" i="1"/>
  <c r="J4" i="1"/>
  <c r="J3" i="1"/>
  <c r="D9" i="1"/>
  <c r="E9" i="1"/>
  <c r="F9" i="1"/>
  <c r="G9" i="1"/>
  <c r="J111" i="1" l="1"/>
  <c r="K111" i="1" s="1"/>
  <c r="K122" i="1"/>
  <c r="K136" i="1"/>
  <c r="J105" i="1"/>
  <c r="K105" i="1" s="1"/>
  <c r="K53" i="1"/>
  <c r="J99" i="1"/>
  <c r="K99" i="1" s="1"/>
  <c r="K75" i="1"/>
  <c r="J9" i="1"/>
  <c r="K9" i="1" s="1"/>
  <c r="J21" i="1"/>
  <c r="J39" i="1"/>
  <c r="K39" i="1" s="1"/>
  <c r="J33" i="1"/>
  <c r="K33" i="1" s="1"/>
  <c r="K130" i="1"/>
  <c r="J129" i="1"/>
  <c r="K129" i="1" s="1"/>
  <c r="K135" i="1"/>
  <c r="K123" i="1"/>
  <c r="J117" i="1"/>
  <c r="K117" i="1" s="1"/>
  <c r="K104" i="1"/>
  <c r="J93" i="1"/>
  <c r="K93" i="1" s="1"/>
  <c r="J81" i="1"/>
  <c r="K81" i="1" s="1"/>
  <c r="K63" i="1"/>
  <c r="J45" i="1"/>
  <c r="K45" i="1"/>
  <c r="K44" i="1"/>
  <c r="K21" i="1"/>
  <c r="K20" i="1"/>
</calcChain>
</file>

<file path=xl/sharedStrings.xml><?xml version="1.0" encoding="utf-8"?>
<sst xmlns="http://schemas.openxmlformats.org/spreadsheetml/2006/main" count="191" uniqueCount="60">
  <si>
    <t>Nr.</t>
  </si>
  <si>
    <t>Kategoria ekonomike</t>
  </si>
  <si>
    <t>Buxheti 31.12.2022</t>
  </si>
  <si>
    <t>Shpenzimet nga THV 21+22</t>
  </si>
  <si>
    <t>Shpenzimet nga Donatorët e J.</t>
  </si>
  <si>
    <t>Shpenzimet nga Donatorët e B.</t>
  </si>
  <si>
    <t>TOTALI I SHPENZIMIT</t>
  </si>
  <si>
    <t>% E Realizimit</t>
  </si>
  <si>
    <t>625 KOMUNA E MALISHEVËS</t>
  </si>
  <si>
    <t>Drejtoria</t>
  </si>
  <si>
    <t>Shpenzimet nga Huamarrjet</t>
  </si>
  <si>
    <t>Shpenzimet nga granti Qeveritar</t>
  </si>
  <si>
    <t>Mallra dhe Shërbime</t>
  </si>
  <si>
    <t>Paga dhe Meditje</t>
  </si>
  <si>
    <t>Subvencione</t>
  </si>
  <si>
    <t>Investime Kapitale</t>
  </si>
  <si>
    <t>Financimet nga Huamarrjet</t>
  </si>
  <si>
    <t>Shpenzime Komunale</t>
  </si>
  <si>
    <t xml:space="preserve">                                  TOTALI</t>
  </si>
  <si>
    <t xml:space="preserve">16013-Zyra e </t>
  </si>
  <si>
    <t>Kryetarit</t>
  </si>
  <si>
    <t>16313-Administrata</t>
  </si>
  <si>
    <t>16513-Qështja Gjinore</t>
  </si>
  <si>
    <t xml:space="preserve">        Komunal</t>
  </si>
  <si>
    <t xml:space="preserve">18013-Shërbimet </t>
  </si>
  <si>
    <t>Rrugore</t>
  </si>
  <si>
    <t>Inspektimet</t>
  </si>
  <si>
    <t>Komuniteteve</t>
  </si>
  <si>
    <t>16916-Zyra e Kuvendit</t>
  </si>
  <si>
    <t>17513-Buxheti</t>
  </si>
  <si>
    <t>Publike-infrastruktura</t>
  </si>
  <si>
    <t>18417-Zjarrëfikat dhe</t>
  </si>
  <si>
    <t>19565-Zyra lokale e</t>
  </si>
  <si>
    <t>47013-Bujqësia</t>
  </si>
  <si>
    <t xml:space="preserve">47053-Zhvillimi rural </t>
  </si>
  <si>
    <t>dhe inspeksioni bujqës,</t>
  </si>
  <si>
    <t xml:space="preserve">65065-Shërbimet </t>
  </si>
  <si>
    <t>Kadastrale</t>
  </si>
  <si>
    <t>66570-Planifikimi</t>
  </si>
  <si>
    <t>Mjedisi Inspeksioni</t>
  </si>
  <si>
    <t>73022-Administrata</t>
  </si>
  <si>
    <t>e Shëndetësisë</t>
  </si>
  <si>
    <t xml:space="preserve">73800-Shërbimet e </t>
  </si>
  <si>
    <t>Kujdesit Primar shënd.</t>
  </si>
  <si>
    <t xml:space="preserve">75561-Shërbimet </t>
  </si>
  <si>
    <t>Sociale</t>
  </si>
  <si>
    <t>85013-Shërbimet</t>
  </si>
  <si>
    <t>Kulturore</t>
  </si>
  <si>
    <t>85093-Sporti dhe</t>
  </si>
  <si>
    <t>Rekracioni</t>
  </si>
  <si>
    <t xml:space="preserve">85053-Përkrahja e </t>
  </si>
  <si>
    <t>Rinisë</t>
  </si>
  <si>
    <t xml:space="preserve">Administrata e </t>
  </si>
  <si>
    <t>Arsimit</t>
  </si>
  <si>
    <t>92450-Arsimi Parafillor</t>
  </si>
  <si>
    <t>Çerdhet</t>
  </si>
  <si>
    <t>93360-Arsimi fillor</t>
  </si>
  <si>
    <t>94560-Arsimi I Mesëm</t>
  </si>
  <si>
    <t xml:space="preserve">                                   TOTALI</t>
  </si>
  <si>
    <t>Kartela analitike e Kontos për shpenzimet 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</si>
</sst>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2" xfId="0" applyBorder="1"/>
    <xf numFmtId="43" fontId="0" fillId="0" borderId="0" xfId="0" applyNumberFormat="1"/>
    <xf numFmtId="0" fontId="0" fillId="2" borderId="1" xfId="0" applyFill="1" applyBorder="1"/>
    <xf numFmtId="0" fontId="0" fillId="2" borderId="0" xfId="0" applyFill="1"/>
    <xf numFmtId="0" fontId="0" fillId="2" borderId="4" xfId="0" applyFill="1" applyBorder="1"/>
    <xf numFmtId="43" fontId="0" fillId="2" borderId="0" xfId="0" applyNumberFormat="1" applyFill="1"/>
    <xf numFmtId="43" fontId="0" fillId="0" borderId="0" xfId="1" applyFont="1" applyBorder="1"/>
    <xf numFmtId="43" fontId="0" fillId="0" borderId="2" xfId="1" applyFont="1" applyBorder="1"/>
    <xf numFmtId="43" fontId="0" fillId="2" borderId="0" xfId="1" applyFont="1" applyFill="1" applyBorder="1"/>
    <xf numFmtId="43" fontId="0" fillId="2" borderId="2" xfId="1" applyFont="1" applyFill="1" applyBorder="1"/>
    <xf numFmtId="43" fontId="0" fillId="0" borderId="0" xfId="1" applyFont="1" applyFill="1" applyBorder="1"/>
    <xf numFmtId="2" fontId="0" fillId="0" borderId="2" xfId="0" applyNumberFormat="1" applyBorder="1"/>
    <xf numFmtId="164" fontId="0" fillId="2" borderId="2" xfId="0" applyNumberFormat="1" applyFill="1" applyBorder="1"/>
    <xf numFmtId="0" fontId="0" fillId="2" borderId="7" xfId="0" applyFill="1" applyBorder="1"/>
    <xf numFmtId="43" fontId="0" fillId="2" borderId="4" xfId="0" applyNumberFormat="1" applyFill="1" applyBorder="1"/>
    <xf numFmtId="43" fontId="0" fillId="2" borderId="4" xfId="1" applyFont="1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/>
    <xf numFmtId="0" fontId="0" fillId="3" borderId="3" xfId="0" applyFill="1" applyBorder="1" applyAlignment="1">
      <alignment horizontal="center"/>
    </xf>
    <xf numFmtId="43" fontId="0" fillId="3" borderId="3" xfId="1" applyFont="1" applyFill="1" applyBorder="1"/>
    <xf numFmtId="0" fontId="0" fillId="3" borderId="3" xfId="0" applyFill="1" applyBorder="1" applyAlignment="1">
      <alignment horizontal="center" wrapText="1"/>
    </xf>
    <xf numFmtId="0" fontId="0" fillId="2" borderId="8" xfId="0" applyFill="1" applyBorder="1"/>
    <xf numFmtId="0" fontId="0" fillId="2" borderId="9" xfId="0" applyFill="1" applyBorder="1"/>
    <xf numFmtId="0" fontId="0" fillId="2" borderId="9" xfId="0" applyFill="1" applyBorder="1" applyAlignment="1">
      <alignment horizontal="center" vertical="center"/>
    </xf>
    <xf numFmtId="0" fontId="0" fillId="2" borderId="9" xfId="0" applyFill="1" applyBorder="1" applyAlignment="1">
      <alignment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vertical="center" wrapText="1"/>
    </xf>
    <xf numFmtId="0" fontId="0" fillId="3" borderId="11" xfId="0" applyFill="1" applyBorder="1"/>
    <xf numFmtId="2" fontId="0" fillId="3" borderId="12" xfId="0" applyNumberFormat="1" applyFill="1" applyBorder="1"/>
    <xf numFmtId="0" fontId="0" fillId="3" borderId="1" xfId="0" applyFill="1" applyBorder="1"/>
    <xf numFmtId="0" fontId="0" fillId="2" borderId="13" xfId="0" applyFill="1" applyBorder="1"/>
    <xf numFmtId="2" fontId="0" fillId="2" borderId="14" xfId="0" applyNumberFormat="1" applyFill="1" applyBorder="1"/>
    <xf numFmtId="43" fontId="0" fillId="0" borderId="2" xfId="1" applyFont="1" applyFill="1" applyBorder="1"/>
    <xf numFmtId="2" fontId="0" fillId="2" borderId="2" xfId="0" applyNumberFormat="1" applyFill="1" applyBorder="1"/>
    <xf numFmtId="0" fontId="0" fillId="2" borderId="1" xfId="0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43" fontId="0" fillId="0" borderId="2" xfId="0" applyNumberFormat="1" applyBorder="1"/>
    <xf numFmtId="43" fontId="0" fillId="2" borderId="2" xfId="0" applyNumberFormat="1" applyFill="1" applyBorder="1"/>
    <xf numFmtId="0" fontId="2" fillId="2" borderId="1" xfId="0" applyFont="1" applyFill="1" applyBorder="1" applyAlignment="1">
      <alignment horizontal="center"/>
    </xf>
    <xf numFmtId="43" fontId="2" fillId="2" borderId="0" xfId="1" applyFont="1" applyFill="1" applyBorder="1"/>
    <xf numFmtId="43" fontId="2" fillId="2" borderId="2" xfId="1" applyFont="1" applyFill="1" applyBorder="1"/>
    <xf numFmtId="0" fontId="0" fillId="2" borderId="13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5" xfId="0" applyFill="1" applyBorder="1"/>
    <xf numFmtId="43" fontId="0" fillId="2" borderId="15" xfId="1" applyFont="1" applyFill="1" applyBorder="1"/>
    <xf numFmtId="43" fontId="0" fillId="2" borderId="16" xfId="1" applyFont="1" applyFill="1" applyBorder="1"/>
    <xf numFmtId="0" fontId="0" fillId="0" borderId="17" xfId="0" applyBorder="1"/>
    <xf numFmtId="0" fontId="0" fillId="0" borderId="18" xfId="0" applyBorder="1"/>
    <xf numFmtId="0" fontId="0" fillId="4" borderId="19" xfId="1" applyNumberFormat="1" applyFont="1" applyFill="1" applyBorder="1"/>
    <xf numFmtId="0" fontId="0" fillId="4" borderId="20" xfId="1" applyNumberFormat="1" applyFont="1" applyFill="1" applyBorder="1"/>
    <xf numFmtId="0" fontId="0" fillId="4" borderId="21" xfId="1" applyNumberFormat="1" applyFont="1" applyFill="1" applyBorder="1"/>
    <xf numFmtId="0" fontId="0" fillId="4" borderId="22" xfId="1" applyNumberFormat="1" applyFont="1" applyFill="1" applyBorder="1"/>
    <xf numFmtId="0" fontId="0" fillId="4" borderId="23" xfId="1" applyNumberFormat="1" applyFont="1" applyFill="1" applyBorder="1"/>
    <xf numFmtId="43" fontId="0" fillId="4" borderId="19" xfId="1" applyFont="1" applyFill="1" applyBorder="1"/>
    <xf numFmtId="43" fontId="0" fillId="4" borderId="20" xfId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1"/>
  <sheetViews>
    <sheetView tabSelected="1" topLeftCell="A4" workbookViewId="0">
      <selection activeCell="D18" sqref="D18"/>
    </sheetView>
  </sheetViews>
  <sheetFormatPr defaultRowHeight="15" x14ac:dyDescent="0.25"/>
  <cols>
    <col min="1" max="1" width="5.7109375" customWidth="1"/>
    <col min="2" max="2" width="20.85546875" customWidth="1"/>
    <col min="3" max="3" width="20" customWidth="1"/>
    <col min="4" max="4" width="17.28515625" customWidth="1"/>
    <col min="5" max="5" width="11.85546875" customWidth="1"/>
    <col min="6" max="6" width="20.5703125" customWidth="1"/>
    <col min="7" max="7" width="15.85546875" customWidth="1"/>
    <col min="8" max="8" width="12.5703125" customWidth="1"/>
    <col min="9" max="9" width="12" customWidth="1"/>
    <col min="10" max="10" width="21.140625" customWidth="1"/>
    <col min="11" max="11" width="14.5703125" customWidth="1"/>
  </cols>
  <sheetData>
    <row r="1" spans="1:11" ht="15.75" thickBot="1" x14ac:dyDescent="0.3">
      <c r="B1" t="s">
        <v>59</v>
      </c>
    </row>
    <row r="2" spans="1:11" ht="55.5" customHeight="1" x14ac:dyDescent="0.25">
      <c r="A2" s="26" t="s">
        <v>0</v>
      </c>
      <c r="B2" s="27" t="s">
        <v>9</v>
      </c>
      <c r="C2" s="28" t="s">
        <v>1</v>
      </c>
      <c r="D2" s="29" t="s">
        <v>2</v>
      </c>
      <c r="E2" s="30" t="s">
        <v>10</v>
      </c>
      <c r="F2" s="30" t="s">
        <v>11</v>
      </c>
      <c r="G2" s="30" t="s">
        <v>3</v>
      </c>
      <c r="H2" s="30" t="s">
        <v>5</v>
      </c>
      <c r="I2" s="30" t="s">
        <v>4</v>
      </c>
      <c r="J2" s="29" t="s">
        <v>6</v>
      </c>
      <c r="K2" s="31" t="s">
        <v>7</v>
      </c>
    </row>
    <row r="3" spans="1:11" x14ac:dyDescent="0.25">
      <c r="A3" s="32"/>
      <c r="B3" s="17"/>
      <c r="C3" s="23" t="s">
        <v>13</v>
      </c>
      <c r="D3" s="24">
        <v>9052253.75</v>
      </c>
      <c r="E3" s="24">
        <v>92883</v>
      </c>
      <c r="F3" s="24">
        <v>8940350.3000000007</v>
      </c>
      <c r="G3" s="24">
        <v>0</v>
      </c>
      <c r="H3" s="24">
        <v>0</v>
      </c>
      <c r="I3" s="24">
        <v>0</v>
      </c>
      <c r="J3" s="24">
        <f t="shared" ref="J3:J8" si="0">E3+F3+G3+H3+I3</f>
        <v>9033233.3000000007</v>
      </c>
      <c r="K3" s="33">
        <f>J3/D3*100</f>
        <v>99.789881608212767</v>
      </c>
    </row>
    <row r="4" spans="1:11" x14ac:dyDescent="0.25">
      <c r="A4" s="34"/>
      <c r="B4" s="18"/>
      <c r="C4" s="23" t="s">
        <v>12</v>
      </c>
      <c r="D4" s="24">
        <v>1836023.45</v>
      </c>
      <c r="E4" s="24"/>
      <c r="F4" s="24">
        <v>1475542.59</v>
      </c>
      <c r="G4" s="24">
        <v>344576.46</v>
      </c>
      <c r="H4" s="24">
        <v>0</v>
      </c>
      <c r="I4" s="24">
        <v>0</v>
      </c>
      <c r="J4" s="24">
        <f t="shared" si="0"/>
        <v>1820119.05</v>
      </c>
      <c r="K4" s="33">
        <f>J4/D4*100</f>
        <v>99.133758340613781</v>
      </c>
    </row>
    <row r="5" spans="1:11" x14ac:dyDescent="0.25">
      <c r="A5" s="34"/>
      <c r="B5" s="18"/>
      <c r="C5" s="23" t="s">
        <v>17</v>
      </c>
      <c r="D5" s="24">
        <v>455000</v>
      </c>
      <c r="E5" s="24"/>
      <c r="F5" s="24">
        <v>452574.58</v>
      </c>
      <c r="G5" s="24">
        <v>0</v>
      </c>
      <c r="H5" s="24">
        <v>0</v>
      </c>
      <c r="I5" s="24">
        <v>0</v>
      </c>
      <c r="J5" s="24">
        <f t="shared" si="0"/>
        <v>452574.58</v>
      </c>
      <c r="K5" s="33">
        <f>J5/D5*100</f>
        <v>99.466940659340665</v>
      </c>
    </row>
    <row r="6" spans="1:11" x14ac:dyDescent="0.25">
      <c r="A6" s="34" t="s">
        <v>8</v>
      </c>
      <c r="B6" s="19"/>
      <c r="C6" s="23" t="s">
        <v>14</v>
      </c>
      <c r="D6" s="24">
        <v>500000</v>
      </c>
      <c r="E6" s="24"/>
      <c r="F6" s="24">
        <v>232698.42</v>
      </c>
      <c r="G6" s="24">
        <v>264165.23</v>
      </c>
      <c r="H6" s="24">
        <v>0</v>
      </c>
      <c r="I6" s="24">
        <v>0</v>
      </c>
      <c r="J6" s="24">
        <f t="shared" si="0"/>
        <v>496863.65</v>
      </c>
      <c r="K6" s="33">
        <f>J6/D6*100</f>
        <v>99.372730000000004</v>
      </c>
    </row>
    <row r="7" spans="1:11" x14ac:dyDescent="0.25">
      <c r="A7" s="34"/>
      <c r="B7" s="18"/>
      <c r="C7" s="23" t="s">
        <v>15</v>
      </c>
      <c r="D7" s="24">
        <v>4914643.68</v>
      </c>
      <c r="E7" s="24"/>
      <c r="F7" s="24">
        <v>3841459.39</v>
      </c>
      <c r="G7" s="24">
        <v>1060855.07</v>
      </c>
      <c r="H7" s="24">
        <v>0</v>
      </c>
      <c r="I7" s="24">
        <v>0</v>
      </c>
      <c r="J7" s="24">
        <f t="shared" si="0"/>
        <v>4902314.46</v>
      </c>
      <c r="K7" s="33">
        <f>J7/D7*100</f>
        <v>99.749132982922589</v>
      </c>
    </row>
    <row r="8" spans="1:11" ht="30" x14ac:dyDescent="0.25">
      <c r="A8" s="34"/>
      <c r="B8" s="18"/>
      <c r="C8" s="25" t="s">
        <v>16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f t="shared" si="0"/>
        <v>0</v>
      </c>
      <c r="K8" s="33">
        <v>0</v>
      </c>
    </row>
    <row r="9" spans="1:11" ht="15.75" thickBot="1" x14ac:dyDescent="0.3">
      <c r="A9" s="35"/>
      <c r="B9" s="5" t="s">
        <v>58</v>
      </c>
      <c r="C9" s="14"/>
      <c r="D9" s="15">
        <f>SUM(D3:D8)</f>
        <v>16757920.879999999</v>
      </c>
      <c r="E9" s="15">
        <f>SUM(E3:E8)</f>
        <v>92883</v>
      </c>
      <c r="F9" s="15">
        <f>SUM(F3:F8)</f>
        <v>14942625.280000001</v>
      </c>
      <c r="G9" s="16">
        <f>SUM(G3:G8)</f>
        <v>1669596.76</v>
      </c>
      <c r="H9" s="5">
        <v>0</v>
      </c>
      <c r="I9" s="5">
        <v>0</v>
      </c>
      <c r="J9" s="15">
        <f>SUM(J3:J8)</f>
        <v>16705105.040000003</v>
      </c>
      <c r="K9" s="36">
        <f>J9/D9*100</f>
        <v>99.684830592182649</v>
      </c>
    </row>
    <row r="10" spans="1:11" x14ac:dyDescent="0.25">
      <c r="A10" s="20"/>
      <c r="B10" s="21"/>
      <c r="C10" t="s">
        <v>13</v>
      </c>
      <c r="D10" s="11">
        <v>36023.03</v>
      </c>
      <c r="E10" s="11">
        <v>0</v>
      </c>
      <c r="F10" s="11">
        <v>36023.03</v>
      </c>
      <c r="G10" s="11"/>
      <c r="H10" s="11"/>
      <c r="I10" s="11"/>
      <c r="J10" s="11">
        <f>F10+G10+H10+I10</f>
        <v>36023.03</v>
      </c>
      <c r="K10" s="37">
        <f>J10/D10*100</f>
        <v>100</v>
      </c>
    </row>
    <row r="11" spans="1:11" x14ac:dyDescent="0.25">
      <c r="A11" s="20"/>
      <c r="B11" s="21"/>
      <c r="C11" t="s">
        <v>12</v>
      </c>
      <c r="D11" s="11">
        <v>7750</v>
      </c>
      <c r="E11" s="11"/>
      <c r="F11" s="11">
        <v>7718.76</v>
      </c>
      <c r="G11" s="11"/>
      <c r="H11" s="11"/>
      <c r="I11" s="11"/>
      <c r="J11" s="11">
        <f>F11+G11+H11+I11</f>
        <v>7718.76</v>
      </c>
      <c r="K11" s="37">
        <f>J11/D11*100</f>
        <v>99.596903225806457</v>
      </c>
    </row>
    <row r="12" spans="1:11" x14ac:dyDescent="0.25">
      <c r="A12" s="20">
        <v>1</v>
      </c>
      <c r="B12" s="21" t="s">
        <v>19</v>
      </c>
      <c r="C12" t="s">
        <v>17</v>
      </c>
      <c r="D12" s="11">
        <v>0</v>
      </c>
      <c r="E12" s="11"/>
      <c r="F12" s="11">
        <v>0</v>
      </c>
      <c r="G12" s="11"/>
      <c r="H12" s="11"/>
      <c r="I12" s="11"/>
      <c r="J12" s="11"/>
      <c r="K12" s="37"/>
    </row>
    <row r="13" spans="1:11" x14ac:dyDescent="0.25">
      <c r="A13" s="20"/>
      <c r="B13" s="21" t="s">
        <v>20</v>
      </c>
      <c r="C13" t="s">
        <v>14</v>
      </c>
      <c r="D13" s="11">
        <v>65000</v>
      </c>
      <c r="E13" s="11"/>
      <c r="F13" s="11">
        <v>33298.5</v>
      </c>
      <c r="G13" s="11">
        <v>29944</v>
      </c>
      <c r="H13" s="11"/>
      <c r="I13" s="11"/>
      <c r="J13" s="11">
        <f>F13+G13+H13+I13</f>
        <v>63242.5</v>
      </c>
      <c r="K13" s="37">
        <f>J13/D13*100</f>
        <v>97.296153846153842</v>
      </c>
    </row>
    <row r="14" spans="1:11" x14ac:dyDescent="0.25">
      <c r="A14" s="20"/>
      <c r="B14" s="21"/>
      <c r="C14" t="s">
        <v>15</v>
      </c>
      <c r="D14" s="11">
        <v>0</v>
      </c>
      <c r="E14" s="11"/>
      <c r="F14" s="11"/>
      <c r="G14" s="11"/>
      <c r="H14" s="11"/>
      <c r="I14" s="11"/>
      <c r="J14" s="11"/>
      <c r="K14" s="37"/>
    </row>
    <row r="15" spans="1:11" x14ac:dyDescent="0.25">
      <c r="A15" s="3"/>
      <c r="B15" s="22" t="s">
        <v>18</v>
      </c>
      <c r="C15" s="4"/>
      <c r="D15" s="9">
        <f>SUM(D10:D14)</f>
        <v>108773.03</v>
      </c>
      <c r="E15" s="9"/>
      <c r="F15" s="9">
        <f>SUM(F10:F14)</f>
        <v>77040.290000000008</v>
      </c>
      <c r="G15" s="9">
        <f>SUM(G10:G14)</f>
        <v>29944</v>
      </c>
      <c r="H15" s="9"/>
      <c r="I15" s="9"/>
      <c r="J15" s="9">
        <f>SUM(J10:J14)</f>
        <v>106984.29000000001</v>
      </c>
      <c r="K15" s="10">
        <f>J15/D15*100</f>
        <v>98.35552985882623</v>
      </c>
    </row>
    <row r="16" spans="1:11" x14ac:dyDescent="0.25">
      <c r="A16" s="20"/>
      <c r="B16" s="21"/>
      <c r="C16" s="52" t="s">
        <v>13</v>
      </c>
      <c r="D16" s="54">
        <v>297215.39</v>
      </c>
      <c r="F16" s="54">
        <v>297215.39</v>
      </c>
      <c r="G16" s="7">
        <v>0</v>
      </c>
      <c r="J16" s="2">
        <f>F16+G16+H16+I16</f>
        <v>297215.39</v>
      </c>
      <c r="K16" s="12">
        <f>J16/D16*100</f>
        <v>100</v>
      </c>
    </row>
    <row r="17" spans="1:11" x14ac:dyDescent="0.25">
      <c r="A17" s="20"/>
      <c r="B17" s="21"/>
      <c r="C17" s="52" t="s">
        <v>12</v>
      </c>
      <c r="D17" s="53">
        <v>274904</v>
      </c>
      <c r="E17" s="52"/>
      <c r="F17" s="53">
        <v>151734.49</v>
      </c>
      <c r="G17" s="7">
        <v>123100</v>
      </c>
      <c r="J17" s="2">
        <f>F17+G17+H17</f>
        <v>274834.49</v>
      </c>
      <c r="K17" s="12">
        <f>J17/D17*100</f>
        <v>99.974714809533509</v>
      </c>
    </row>
    <row r="18" spans="1:11" x14ac:dyDescent="0.25">
      <c r="A18" s="20">
        <v>2</v>
      </c>
      <c r="B18" s="21" t="s">
        <v>21</v>
      </c>
      <c r="C18" s="52" t="s">
        <v>17</v>
      </c>
      <c r="D18" s="56">
        <v>0</v>
      </c>
      <c r="E18" s="52"/>
      <c r="F18" s="53">
        <v>0</v>
      </c>
      <c r="G18" s="7"/>
      <c r="K18" s="12"/>
    </row>
    <row r="19" spans="1:11" x14ac:dyDescent="0.25">
      <c r="A19" s="20"/>
      <c r="B19" s="21"/>
      <c r="C19" s="52" t="s">
        <v>14</v>
      </c>
      <c r="D19" s="56">
        <v>0</v>
      </c>
      <c r="F19" s="51"/>
      <c r="G19" s="7"/>
      <c r="K19" s="12"/>
    </row>
    <row r="20" spans="1:11" x14ac:dyDescent="0.25">
      <c r="A20" s="20"/>
      <c r="B20" s="21"/>
      <c r="C20" s="52" t="s">
        <v>15</v>
      </c>
      <c r="D20" s="57">
        <v>53000</v>
      </c>
      <c r="E20" s="52"/>
      <c r="F20" s="55">
        <v>47822</v>
      </c>
      <c r="G20" s="7">
        <v>4925.25</v>
      </c>
      <c r="J20" s="2">
        <f>F20+G20+H20</f>
        <v>52747.25</v>
      </c>
      <c r="K20" s="12">
        <f>J20/D20*100</f>
        <v>99.523113207547169</v>
      </c>
    </row>
    <row r="21" spans="1:11" x14ac:dyDescent="0.25">
      <c r="A21" s="3"/>
      <c r="B21" s="22" t="s">
        <v>58</v>
      </c>
      <c r="C21" s="4"/>
      <c r="D21" s="6">
        <f>SUM(D16:D20)</f>
        <v>625119.39</v>
      </c>
      <c r="E21" s="4"/>
      <c r="F21" s="6">
        <f>SUM(F16:F20)</f>
        <v>496771.88</v>
      </c>
      <c r="G21" s="9">
        <f>SUM(G16:G20)</f>
        <v>128025.25</v>
      </c>
      <c r="H21" s="4"/>
      <c r="I21" s="4"/>
      <c r="J21" s="6">
        <f>SUM(J16:J20)</f>
        <v>624797.13</v>
      </c>
      <c r="K21" s="13">
        <f>J21/D21*100</f>
        <v>99.94844824762194</v>
      </c>
    </row>
    <row r="22" spans="1:11" x14ac:dyDescent="0.25">
      <c r="A22" s="20"/>
      <c r="B22" s="21"/>
      <c r="C22" s="52" t="s">
        <v>13</v>
      </c>
      <c r="D22" s="59">
        <v>6701.46</v>
      </c>
      <c r="F22" s="59">
        <v>6701.46</v>
      </c>
      <c r="J22" s="2">
        <f>F22+G22</f>
        <v>6701.46</v>
      </c>
      <c r="K22" s="12">
        <f>J22/D22*100</f>
        <v>100</v>
      </c>
    </row>
    <row r="23" spans="1:11" x14ac:dyDescent="0.25">
      <c r="A23" s="20"/>
      <c r="B23" s="21"/>
      <c r="C23" s="52" t="s">
        <v>12</v>
      </c>
      <c r="D23" s="58">
        <v>6200</v>
      </c>
      <c r="E23" s="52"/>
      <c r="F23" s="58">
        <v>5982.94</v>
      </c>
      <c r="J23" s="2">
        <f>F23+G23</f>
        <v>5982.94</v>
      </c>
      <c r="K23" s="12">
        <f>J23/D23*100</f>
        <v>96.499032258064517</v>
      </c>
    </row>
    <row r="24" spans="1:11" x14ac:dyDescent="0.25">
      <c r="A24" s="20">
        <v>3</v>
      </c>
      <c r="B24" s="21" t="s">
        <v>22</v>
      </c>
      <c r="C24" s="52" t="s">
        <v>17</v>
      </c>
      <c r="K24" s="12"/>
    </row>
    <row r="25" spans="1:11" x14ac:dyDescent="0.25">
      <c r="A25" s="20"/>
      <c r="B25" s="21"/>
      <c r="C25" s="52" t="s">
        <v>14</v>
      </c>
      <c r="K25" s="12"/>
    </row>
    <row r="26" spans="1:11" x14ac:dyDescent="0.25">
      <c r="A26" s="20"/>
      <c r="B26" s="21"/>
      <c r="C26" t="s">
        <v>15</v>
      </c>
      <c r="K26" s="1"/>
    </row>
    <row r="27" spans="1:11" x14ac:dyDescent="0.25">
      <c r="A27" s="3"/>
      <c r="B27" s="22" t="s">
        <v>58</v>
      </c>
      <c r="C27" s="4"/>
      <c r="D27" s="9">
        <f>SUM(D22:D26)</f>
        <v>12901.46</v>
      </c>
      <c r="E27" s="9"/>
      <c r="F27" s="9">
        <f>SUM(F22:F26)</f>
        <v>12684.4</v>
      </c>
      <c r="G27" s="9"/>
      <c r="H27" s="9"/>
      <c r="I27" s="9"/>
      <c r="J27" s="9">
        <f>SUM(J22:J26)</f>
        <v>12684.4</v>
      </c>
      <c r="K27" s="10">
        <f>J27/D27*100</f>
        <v>98.317554757368555</v>
      </c>
    </row>
    <row r="28" spans="1:11" x14ac:dyDescent="0.25">
      <c r="A28" s="20"/>
      <c r="B28" s="21"/>
      <c r="C28" t="s">
        <v>13</v>
      </c>
      <c r="D28" s="7">
        <v>97281.19</v>
      </c>
      <c r="E28" s="7"/>
      <c r="F28" s="7">
        <v>97281.19</v>
      </c>
      <c r="G28" s="7"/>
      <c r="H28" s="7"/>
      <c r="I28" s="7"/>
      <c r="J28" s="7">
        <f>F28+G28</f>
        <v>97281.19</v>
      </c>
      <c r="K28" s="8">
        <v>100</v>
      </c>
    </row>
    <row r="29" spans="1:11" x14ac:dyDescent="0.25">
      <c r="A29" s="20"/>
      <c r="B29" s="21"/>
      <c r="C29" t="s">
        <v>12</v>
      </c>
      <c r="D29" s="7">
        <v>46500</v>
      </c>
      <c r="E29" s="7"/>
      <c r="F29" s="7">
        <v>32409.68</v>
      </c>
      <c r="G29" s="7">
        <v>10362</v>
      </c>
      <c r="H29" s="7"/>
      <c r="I29" s="7"/>
      <c r="J29" s="7">
        <f>F29+G29</f>
        <v>42771.68</v>
      </c>
      <c r="K29" s="8">
        <f>J29/D29*100</f>
        <v>91.98210752688172</v>
      </c>
    </row>
    <row r="30" spans="1:11" x14ac:dyDescent="0.25">
      <c r="A30" s="20">
        <v>4</v>
      </c>
      <c r="B30" s="21" t="s">
        <v>28</v>
      </c>
      <c r="C30" s="52" t="s">
        <v>17</v>
      </c>
      <c r="D30" s="7"/>
      <c r="E30" s="7"/>
      <c r="F30" s="7"/>
      <c r="G30" s="7"/>
      <c r="H30" s="7"/>
      <c r="I30" s="7"/>
      <c r="J30" s="7"/>
      <c r="K30" s="8"/>
    </row>
    <row r="31" spans="1:11" x14ac:dyDescent="0.25">
      <c r="A31" s="20"/>
      <c r="B31" s="21" t="s">
        <v>23</v>
      </c>
      <c r="C31" t="s">
        <v>14</v>
      </c>
      <c r="D31" s="7"/>
      <c r="E31" s="7"/>
      <c r="F31" s="7"/>
      <c r="G31" s="7"/>
      <c r="H31" s="7"/>
      <c r="I31" s="7"/>
      <c r="J31" s="7"/>
      <c r="K31" s="8"/>
    </row>
    <row r="32" spans="1:11" x14ac:dyDescent="0.25">
      <c r="A32" s="20"/>
      <c r="B32" s="21"/>
      <c r="C32" t="s">
        <v>15</v>
      </c>
      <c r="D32" s="7"/>
      <c r="E32" s="7"/>
      <c r="F32" s="7"/>
      <c r="G32" s="7"/>
      <c r="H32" s="7"/>
      <c r="I32" s="7"/>
      <c r="J32" s="7"/>
      <c r="K32" s="8"/>
    </row>
    <row r="33" spans="1:11" x14ac:dyDescent="0.25">
      <c r="A33" s="3"/>
      <c r="B33" s="22" t="s">
        <v>58</v>
      </c>
      <c r="C33" s="4"/>
      <c r="D33" s="9">
        <f>SUM(D28:D32)</f>
        <v>143781.19</v>
      </c>
      <c r="E33" s="9"/>
      <c r="F33" s="9">
        <f>SUM(F28:F32)</f>
        <v>129690.87</v>
      </c>
      <c r="G33" s="9">
        <f>SUM(G28:G32)</f>
        <v>10362</v>
      </c>
      <c r="H33" s="9"/>
      <c r="I33" s="9"/>
      <c r="J33" s="9">
        <f>F33+G33</f>
        <v>140052.87</v>
      </c>
      <c r="K33" s="10">
        <f>J33/D33*100</f>
        <v>97.406948711441316</v>
      </c>
    </row>
    <row r="34" spans="1:11" x14ac:dyDescent="0.25">
      <c r="A34" s="20"/>
      <c r="B34" s="21"/>
      <c r="C34" t="s">
        <v>13</v>
      </c>
      <c r="D34" s="7">
        <v>121761.2</v>
      </c>
      <c r="E34" s="7"/>
      <c r="F34" s="7">
        <v>121744.7</v>
      </c>
      <c r="G34" s="7"/>
      <c r="H34" s="7"/>
      <c r="I34" s="7"/>
      <c r="J34" s="7">
        <f>F34+G34</f>
        <v>121744.7</v>
      </c>
      <c r="K34" s="12">
        <f>J34/D34*100</f>
        <v>99.98644888519496</v>
      </c>
    </row>
    <row r="35" spans="1:11" x14ac:dyDescent="0.25">
      <c r="A35" s="20"/>
      <c r="B35" s="21"/>
      <c r="C35" t="s">
        <v>12</v>
      </c>
      <c r="D35" s="7">
        <v>28111.42</v>
      </c>
      <c r="E35" s="7"/>
      <c r="F35" s="7">
        <v>17499.689999999999</v>
      </c>
      <c r="G35" s="7">
        <v>10315.959999999999</v>
      </c>
      <c r="H35" s="7"/>
      <c r="I35" s="7"/>
      <c r="J35" s="7">
        <f>F35+G35</f>
        <v>27815.649999999998</v>
      </c>
      <c r="K35" s="12">
        <f>J35/D35*100</f>
        <v>98.947865315946331</v>
      </c>
    </row>
    <row r="36" spans="1:11" x14ac:dyDescent="0.25">
      <c r="A36" s="20">
        <v>5</v>
      </c>
      <c r="B36" s="21" t="s">
        <v>29</v>
      </c>
      <c r="C36" t="s">
        <v>17</v>
      </c>
      <c r="D36" s="7"/>
      <c r="E36" s="7"/>
      <c r="F36" s="7"/>
      <c r="G36" s="7"/>
      <c r="H36" s="7"/>
      <c r="I36" s="7"/>
      <c r="J36" s="7"/>
      <c r="K36" s="12"/>
    </row>
    <row r="37" spans="1:11" x14ac:dyDescent="0.25">
      <c r="A37" s="20"/>
      <c r="B37" s="21"/>
      <c r="C37" t="s">
        <v>14</v>
      </c>
      <c r="D37" s="7">
        <v>15000</v>
      </c>
      <c r="E37" s="7"/>
      <c r="F37" s="7"/>
      <c r="G37" s="7">
        <v>14930</v>
      </c>
      <c r="H37" s="7"/>
      <c r="I37" s="7"/>
      <c r="J37" s="7">
        <f>F37+G37</f>
        <v>14930</v>
      </c>
      <c r="K37" s="12"/>
    </row>
    <row r="38" spans="1:11" x14ac:dyDescent="0.25">
      <c r="A38" s="20"/>
      <c r="B38" s="21"/>
      <c r="C38" t="s">
        <v>15</v>
      </c>
      <c r="D38" s="7">
        <v>370.95</v>
      </c>
      <c r="E38" s="7"/>
      <c r="F38" s="7"/>
      <c r="G38" s="7"/>
      <c r="H38" s="7"/>
      <c r="I38" s="7"/>
      <c r="J38" s="7"/>
      <c r="K38" s="12"/>
    </row>
    <row r="39" spans="1:11" x14ac:dyDescent="0.25">
      <c r="A39" s="3"/>
      <c r="B39" s="22" t="s">
        <v>58</v>
      </c>
      <c r="C39" s="4"/>
      <c r="D39" s="9">
        <f>SUM(D34:D38)</f>
        <v>165243.57</v>
      </c>
      <c r="E39" s="9"/>
      <c r="F39" s="9">
        <f>SUM(F34:F38)</f>
        <v>139244.38999999998</v>
      </c>
      <c r="G39" s="9">
        <f>SUM(G34:G38)</f>
        <v>25245.96</v>
      </c>
      <c r="H39" s="9"/>
      <c r="I39" s="9"/>
      <c r="J39" s="9">
        <f>SUM(J34:J38)</f>
        <v>164490.35</v>
      </c>
      <c r="K39" s="38">
        <f>J39/D39*100</f>
        <v>99.544175909537657</v>
      </c>
    </row>
    <row r="40" spans="1:11" x14ac:dyDescent="0.25">
      <c r="A40" s="20"/>
      <c r="B40" s="21"/>
      <c r="C40" t="s">
        <v>13</v>
      </c>
      <c r="D40" s="7">
        <v>32997.21</v>
      </c>
      <c r="E40" s="7"/>
      <c r="F40" s="7">
        <v>32997.21</v>
      </c>
      <c r="G40" s="7"/>
      <c r="H40" s="7"/>
      <c r="I40" s="7"/>
      <c r="J40" s="7">
        <f>F40</f>
        <v>32997.21</v>
      </c>
      <c r="K40" s="12">
        <f>J40/D40*100</f>
        <v>100</v>
      </c>
    </row>
    <row r="41" spans="1:11" x14ac:dyDescent="0.25">
      <c r="A41" s="20"/>
      <c r="B41" s="21"/>
      <c r="C41" t="s">
        <v>12</v>
      </c>
      <c r="D41" s="7">
        <v>127945</v>
      </c>
      <c r="E41" s="7"/>
      <c r="F41" s="7">
        <v>97098.66</v>
      </c>
      <c r="G41" s="7">
        <v>27791.119999999999</v>
      </c>
      <c r="H41" s="7"/>
      <c r="I41" s="7"/>
      <c r="J41" s="7">
        <f>F41+G41</f>
        <v>124889.78</v>
      </c>
      <c r="K41" s="12">
        <f>J41/D41*100</f>
        <v>97.612083317050292</v>
      </c>
    </row>
    <row r="42" spans="1:11" x14ac:dyDescent="0.25">
      <c r="A42" s="20">
        <v>6</v>
      </c>
      <c r="B42" s="21" t="s">
        <v>24</v>
      </c>
      <c r="C42" t="s">
        <v>17</v>
      </c>
      <c r="D42" s="7">
        <v>170000</v>
      </c>
      <c r="E42" s="7"/>
      <c r="F42" s="7">
        <v>169713.79</v>
      </c>
      <c r="G42" s="7">
        <v>285758.45</v>
      </c>
      <c r="H42" s="7"/>
      <c r="I42" s="7"/>
      <c r="J42" s="7">
        <f>F42+G42</f>
        <v>455472.24</v>
      </c>
      <c r="K42" s="12">
        <f>J42/D42*100</f>
        <v>267.92484705882356</v>
      </c>
    </row>
    <row r="43" spans="1:11" x14ac:dyDescent="0.25">
      <c r="A43" s="20"/>
      <c r="B43" s="21" t="s">
        <v>30</v>
      </c>
      <c r="C43" t="s">
        <v>14</v>
      </c>
      <c r="D43" s="7"/>
      <c r="E43" s="7"/>
      <c r="F43" s="7"/>
      <c r="G43" s="7"/>
      <c r="H43" s="7"/>
      <c r="I43" s="7"/>
      <c r="J43" s="7">
        <f>F43+G43</f>
        <v>0</v>
      </c>
      <c r="K43" s="12"/>
    </row>
    <row r="44" spans="1:11" x14ac:dyDescent="0.25">
      <c r="A44" s="20"/>
      <c r="B44" s="21" t="s">
        <v>25</v>
      </c>
      <c r="C44" t="s">
        <v>15</v>
      </c>
      <c r="D44" s="7">
        <v>1668128.26</v>
      </c>
      <c r="E44" s="7"/>
      <c r="F44" s="7">
        <v>1147370.8600000001</v>
      </c>
      <c r="G44" s="7">
        <v>234648.93</v>
      </c>
      <c r="H44" s="7"/>
      <c r="I44" s="7"/>
      <c r="J44" s="7">
        <f>F44+G44</f>
        <v>1382019.79</v>
      </c>
      <c r="K44" s="12">
        <f>J44/D44*100</f>
        <v>82.84853288199794</v>
      </c>
    </row>
    <row r="45" spans="1:11" x14ac:dyDescent="0.25">
      <c r="A45" s="3"/>
      <c r="B45" s="22" t="s">
        <v>58</v>
      </c>
      <c r="C45" s="4"/>
      <c r="D45" s="9">
        <f>SUM(D40:D44)</f>
        <v>1999070.47</v>
      </c>
      <c r="E45" s="9"/>
      <c r="F45" s="9">
        <f>SUM(F40:F44)</f>
        <v>1447180.52</v>
      </c>
      <c r="G45" s="9">
        <f>SUM(G40:G44)</f>
        <v>548198.5</v>
      </c>
      <c r="H45" s="9"/>
      <c r="I45" s="9"/>
      <c r="J45" s="9">
        <f>SUM(J40:J44)</f>
        <v>1995379.02</v>
      </c>
      <c r="K45" s="38">
        <f>J45/D45*100</f>
        <v>99.815341677274631</v>
      </c>
    </row>
    <row r="46" spans="1:11" x14ac:dyDescent="0.25">
      <c r="A46" s="20"/>
      <c r="B46" s="21"/>
      <c r="C46" t="s">
        <v>13</v>
      </c>
      <c r="D46" s="7">
        <v>150736.65</v>
      </c>
      <c r="F46" s="7">
        <v>150736.65</v>
      </c>
      <c r="J46" s="2">
        <f>F46+G46</f>
        <v>150736.65</v>
      </c>
      <c r="K46" s="12">
        <f>J46/D46*100</f>
        <v>100</v>
      </c>
    </row>
    <row r="47" spans="1:11" x14ac:dyDescent="0.25">
      <c r="A47" s="20"/>
      <c r="B47" s="21"/>
      <c r="C47" t="s">
        <v>12</v>
      </c>
      <c r="D47" s="7">
        <v>17000</v>
      </c>
      <c r="F47">
        <v>16261.73</v>
      </c>
      <c r="J47" s="2">
        <f>F47+G47</f>
        <v>16261.73</v>
      </c>
      <c r="K47" s="12">
        <f>J47/D47*100</f>
        <v>95.657235294117655</v>
      </c>
    </row>
    <row r="48" spans="1:11" x14ac:dyDescent="0.25">
      <c r="A48" s="20">
        <v>7</v>
      </c>
      <c r="B48" s="21" t="s">
        <v>31</v>
      </c>
      <c r="C48" t="s">
        <v>17</v>
      </c>
      <c r="K48" s="12"/>
    </row>
    <row r="49" spans="1:11" x14ac:dyDescent="0.25">
      <c r="A49" s="20"/>
      <c r="B49" s="21" t="s">
        <v>26</v>
      </c>
      <c r="C49" t="s">
        <v>14</v>
      </c>
      <c r="K49" s="12"/>
    </row>
    <row r="50" spans="1:11" x14ac:dyDescent="0.25">
      <c r="A50" s="20"/>
      <c r="B50" s="21"/>
      <c r="C50" t="s">
        <v>15</v>
      </c>
      <c r="K50" s="12"/>
    </row>
    <row r="51" spans="1:11" x14ac:dyDescent="0.25">
      <c r="A51" s="39"/>
      <c r="B51" s="40" t="s">
        <v>58</v>
      </c>
      <c r="C51" s="4"/>
      <c r="D51" s="6">
        <f>SUM(D46:D50)</f>
        <v>167736.65</v>
      </c>
      <c r="E51" s="4"/>
      <c r="F51" s="6">
        <f>SUM(F46:F50)</f>
        <v>166998.38</v>
      </c>
      <c r="G51" s="4"/>
      <c r="H51" s="4"/>
      <c r="I51" s="4"/>
      <c r="J51" s="6">
        <f>SUM(J46:J50)</f>
        <v>166998.38</v>
      </c>
      <c r="K51" s="38">
        <f>J51/D51*100</f>
        <v>99.559863631472311</v>
      </c>
    </row>
    <row r="52" spans="1:11" x14ac:dyDescent="0.25">
      <c r="A52" s="20"/>
      <c r="B52" s="21"/>
      <c r="C52" t="s">
        <v>13</v>
      </c>
      <c r="D52" s="7">
        <v>6042.36</v>
      </c>
      <c r="E52" s="7"/>
      <c r="F52" s="7">
        <v>6042.36</v>
      </c>
      <c r="G52" s="7"/>
      <c r="H52" s="7"/>
      <c r="I52" s="7"/>
      <c r="J52" s="7">
        <f>F52+G52</f>
        <v>6042.36</v>
      </c>
      <c r="K52" s="41">
        <f>J52/D52*100</f>
        <v>100</v>
      </c>
    </row>
    <row r="53" spans="1:11" x14ac:dyDescent="0.25">
      <c r="A53" s="20"/>
      <c r="B53" s="21"/>
      <c r="C53" t="s">
        <v>12</v>
      </c>
      <c r="D53" s="7">
        <v>5799</v>
      </c>
      <c r="E53" s="7"/>
      <c r="F53" s="7">
        <v>5768.51</v>
      </c>
      <c r="G53" s="7"/>
      <c r="H53" s="7"/>
      <c r="I53" s="7"/>
      <c r="J53" s="7">
        <f>F53+G53</f>
        <v>5768.51</v>
      </c>
      <c r="K53" s="41">
        <f>J53/D53*100</f>
        <v>99.474219693050529</v>
      </c>
    </row>
    <row r="54" spans="1:11" x14ac:dyDescent="0.25">
      <c r="A54" s="20">
        <v>8</v>
      </c>
      <c r="B54" s="21" t="s">
        <v>32</v>
      </c>
      <c r="C54" t="s">
        <v>17</v>
      </c>
      <c r="D54" s="7"/>
      <c r="E54" s="7"/>
      <c r="F54" s="7"/>
      <c r="G54" s="7"/>
      <c r="H54" s="7"/>
      <c r="I54" s="7"/>
      <c r="J54" s="7"/>
      <c r="K54" s="1"/>
    </row>
    <row r="55" spans="1:11" x14ac:dyDescent="0.25">
      <c r="A55" s="20"/>
      <c r="B55" s="21" t="s">
        <v>27</v>
      </c>
      <c r="C55" t="s">
        <v>14</v>
      </c>
      <c r="D55" s="7"/>
      <c r="E55" s="7"/>
      <c r="F55" s="7"/>
      <c r="G55" s="7"/>
      <c r="H55" s="7"/>
      <c r="I55" s="7"/>
      <c r="J55" s="7"/>
      <c r="K55" s="1"/>
    </row>
    <row r="56" spans="1:11" x14ac:dyDescent="0.25">
      <c r="A56" s="20"/>
      <c r="B56" s="21"/>
      <c r="C56" t="s">
        <v>15</v>
      </c>
      <c r="D56" s="7"/>
      <c r="E56" s="7"/>
      <c r="F56" s="7"/>
      <c r="G56" s="7"/>
      <c r="H56" s="7"/>
      <c r="I56" s="7"/>
      <c r="J56" s="7"/>
      <c r="K56" s="1"/>
    </row>
    <row r="57" spans="1:11" x14ac:dyDescent="0.25">
      <c r="A57" s="39"/>
      <c r="B57" s="40" t="s">
        <v>58</v>
      </c>
      <c r="C57" s="4"/>
      <c r="D57" s="9">
        <f>SUM(D52:D56)</f>
        <v>11841.36</v>
      </c>
      <c r="E57" s="9"/>
      <c r="F57" s="9">
        <f>SUM(F52:F56)</f>
        <v>11810.869999999999</v>
      </c>
      <c r="G57" s="9"/>
      <c r="H57" s="9"/>
      <c r="I57" s="9"/>
      <c r="J57" s="9">
        <f>SUM(J52:J56)</f>
        <v>11810.869999999999</v>
      </c>
      <c r="K57" s="42">
        <f>J57/D57*100</f>
        <v>99.742512684353812</v>
      </c>
    </row>
    <row r="58" spans="1:11" x14ac:dyDescent="0.25">
      <c r="A58" s="20"/>
      <c r="B58" s="21"/>
      <c r="C58" t="s">
        <v>13</v>
      </c>
      <c r="D58" s="7">
        <v>59043.72</v>
      </c>
      <c r="E58" s="7"/>
      <c r="F58" s="7">
        <v>59043.72</v>
      </c>
      <c r="G58" s="7"/>
      <c r="H58" s="7"/>
      <c r="I58" s="7"/>
      <c r="J58" s="7">
        <f>F58+G58</f>
        <v>59043.72</v>
      </c>
      <c r="K58" s="8">
        <f>J58/D58*100</f>
        <v>100</v>
      </c>
    </row>
    <row r="59" spans="1:11" x14ac:dyDescent="0.25">
      <c r="A59" s="20"/>
      <c r="B59" s="21"/>
      <c r="C59" t="s">
        <v>12</v>
      </c>
      <c r="D59" s="7">
        <v>8200</v>
      </c>
      <c r="E59" s="7"/>
      <c r="F59" s="7">
        <v>8179.87</v>
      </c>
      <c r="G59" s="7"/>
      <c r="H59" s="7"/>
      <c r="I59" s="7"/>
      <c r="J59" s="7">
        <f>F59+G59</f>
        <v>8179.87</v>
      </c>
      <c r="K59" s="8">
        <f>J59/D59*100</f>
        <v>99.754512195121947</v>
      </c>
    </row>
    <row r="60" spans="1:11" x14ac:dyDescent="0.25">
      <c r="A60" s="20">
        <v>9</v>
      </c>
      <c r="B60" s="21" t="s">
        <v>33</v>
      </c>
      <c r="C60" t="s">
        <v>17</v>
      </c>
      <c r="D60" s="7"/>
      <c r="E60" s="7"/>
      <c r="F60" s="7"/>
      <c r="G60" s="7"/>
      <c r="H60" s="7"/>
      <c r="I60" s="7"/>
      <c r="J60" s="7"/>
      <c r="K60" s="8"/>
    </row>
    <row r="61" spans="1:11" x14ac:dyDescent="0.25">
      <c r="A61" s="20"/>
      <c r="B61" s="21"/>
      <c r="C61" t="s">
        <v>14</v>
      </c>
      <c r="D61" s="7">
        <v>200000</v>
      </c>
      <c r="E61" s="7"/>
      <c r="F61" s="7">
        <v>99999.92</v>
      </c>
      <c r="G61" s="7">
        <v>99641.23</v>
      </c>
      <c r="H61" s="7"/>
      <c r="I61" s="7"/>
      <c r="J61" s="7">
        <f>F61+G61</f>
        <v>199641.15</v>
      </c>
      <c r="K61" s="8">
        <v>99.99</v>
      </c>
    </row>
    <row r="62" spans="1:11" x14ac:dyDescent="0.25">
      <c r="A62" s="20"/>
      <c r="B62" s="21"/>
      <c r="C62" t="s">
        <v>15</v>
      </c>
      <c r="D62" s="7"/>
      <c r="E62" s="7"/>
      <c r="F62" s="7"/>
      <c r="G62" s="7"/>
      <c r="H62" s="7"/>
      <c r="I62" s="7"/>
      <c r="J62" s="7"/>
      <c r="K62" s="8"/>
    </row>
    <row r="63" spans="1:11" x14ac:dyDescent="0.25">
      <c r="A63" s="39"/>
      <c r="B63" s="40" t="s">
        <v>58</v>
      </c>
      <c r="C63" s="4"/>
      <c r="D63" s="9">
        <f>SUM(D58:D62)</f>
        <v>267243.71999999997</v>
      </c>
      <c r="E63" s="9"/>
      <c r="F63" s="9">
        <f>SUM(F58:F62)</f>
        <v>167223.51</v>
      </c>
      <c r="G63" s="9">
        <f>SUM(G58:G62)</f>
        <v>99641.23</v>
      </c>
      <c r="H63" s="9"/>
      <c r="I63" s="9"/>
      <c r="J63" s="9">
        <f>SUM(J58:J62)</f>
        <v>266864.74</v>
      </c>
      <c r="K63" s="10">
        <f>J63/D63*100</f>
        <v>99.858189371110399</v>
      </c>
    </row>
    <row r="64" spans="1:11" x14ac:dyDescent="0.25">
      <c r="A64" s="20"/>
      <c r="B64" s="21"/>
      <c r="C64" t="s">
        <v>13</v>
      </c>
      <c r="D64" s="7">
        <v>55856.47</v>
      </c>
      <c r="E64" s="7"/>
      <c r="F64" s="7">
        <v>55856.47</v>
      </c>
      <c r="G64" s="7"/>
      <c r="H64" s="7"/>
      <c r="I64" s="7"/>
      <c r="J64" s="7">
        <f>F64+G64</f>
        <v>55856.47</v>
      </c>
      <c r="K64" s="12">
        <f>J64/D64*100</f>
        <v>100</v>
      </c>
    </row>
    <row r="65" spans="1:11" x14ac:dyDescent="0.25">
      <c r="A65" s="20"/>
      <c r="B65" s="21"/>
      <c r="C65" t="s">
        <v>12</v>
      </c>
      <c r="D65" s="7">
        <v>9000</v>
      </c>
      <c r="E65" s="7"/>
      <c r="F65" s="7">
        <v>8974</v>
      </c>
      <c r="G65" s="7"/>
      <c r="H65" s="7"/>
      <c r="I65" s="7"/>
      <c r="J65" s="7">
        <f>F65+G65</f>
        <v>8974</v>
      </c>
      <c r="K65" s="12">
        <f>J65/D65*100</f>
        <v>99.711111111111109</v>
      </c>
    </row>
    <row r="66" spans="1:11" x14ac:dyDescent="0.25">
      <c r="A66" s="20">
        <v>10</v>
      </c>
      <c r="B66" s="21" t="s">
        <v>34</v>
      </c>
      <c r="C66" t="s">
        <v>17</v>
      </c>
      <c r="D66" s="7"/>
      <c r="E66" s="7"/>
      <c r="F66" s="7"/>
      <c r="G66" s="7"/>
      <c r="H66" s="7"/>
      <c r="I66" s="7"/>
      <c r="J66" s="7"/>
      <c r="K66" s="12"/>
    </row>
    <row r="67" spans="1:11" x14ac:dyDescent="0.25">
      <c r="A67" s="20"/>
      <c r="B67" s="21" t="s">
        <v>35</v>
      </c>
      <c r="C67" t="s">
        <v>14</v>
      </c>
      <c r="D67" s="7"/>
      <c r="E67" s="7"/>
      <c r="F67" s="7"/>
      <c r="G67" s="7"/>
      <c r="H67" s="7"/>
      <c r="I67" s="7"/>
      <c r="J67" s="7"/>
      <c r="K67" s="12"/>
    </row>
    <row r="68" spans="1:11" x14ac:dyDescent="0.25">
      <c r="A68" s="20"/>
      <c r="B68" s="21"/>
      <c r="C68" t="s">
        <v>15</v>
      </c>
      <c r="D68" s="7"/>
      <c r="E68" s="7"/>
      <c r="F68" s="7"/>
      <c r="G68" s="7"/>
      <c r="H68" s="7"/>
      <c r="I68" s="7"/>
      <c r="J68" s="7"/>
      <c r="K68" s="12"/>
    </row>
    <row r="69" spans="1:11" x14ac:dyDescent="0.25">
      <c r="A69" s="39"/>
      <c r="B69" s="40" t="s">
        <v>58</v>
      </c>
      <c r="C69" s="4"/>
      <c r="D69" s="9">
        <f>SUM(D64:D68)</f>
        <v>64856.47</v>
      </c>
      <c r="E69" s="9"/>
      <c r="F69" s="9">
        <f>SUM(F64:F68)</f>
        <v>64830.47</v>
      </c>
      <c r="G69" s="9"/>
      <c r="H69" s="9"/>
      <c r="I69" s="9"/>
      <c r="J69" s="9">
        <f>SUM(J64:J68)</f>
        <v>64830.47</v>
      </c>
      <c r="K69" s="38">
        <f>J69/D69*100</f>
        <v>99.959911478376796</v>
      </c>
    </row>
    <row r="70" spans="1:11" x14ac:dyDescent="0.25">
      <c r="A70" s="20"/>
      <c r="B70" s="21"/>
      <c r="C70" t="s">
        <v>13</v>
      </c>
      <c r="D70" s="7">
        <v>50396.87</v>
      </c>
      <c r="E70" s="7"/>
      <c r="F70" s="7">
        <v>50396.87</v>
      </c>
      <c r="G70" s="7"/>
      <c r="H70" s="7"/>
      <c r="I70" s="7"/>
      <c r="J70" s="7">
        <f>F70+G70</f>
        <v>50396.87</v>
      </c>
      <c r="K70" s="12">
        <f>J70/D70*100</f>
        <v>100</v>
      </c>
    </row>
    <row r="71" spans="1:11" x14ac:dyDescent="0.25">
      <c r="A71" s="20"/>
      <c r="B71" s="21"/>
      <c r="C71" t="s">
        <v>12</v>
      </c>
      <c r="D71" s="7">
        <v>9600</v>
      </c>
      <c r="E71" s="7"/>
      <c r="F71" s="7">
        <v>9018.0300000000007</v>
      </c>
      <c r="G71" s="7"/>
      <c r="H71" s="7"/>
      <c r="I71" s="7"/>
      <c r="J71" s="7">
        <f>F71+G71</f>
        <v>9018.0300000000007</v>
      </c>
      <c r="K71" s="12">
        <f>J71/D71*100</f>
        <v>93.937812500000007</v>
      </c>
    </row>
    <row r="72" spans="1:11" x14ac:dyDescent="0.25">
      <c r="A72" s="20">
        <v>11</v>
      </c>
      <c r="B72" s="21" t="s">
        <v>36</v>
      </c>
      <c r="C72" t="s">
        <v>17</v>
      </c>
      <c r="D72" s="7"/>
      <c r="E72" s="7"/>
      <c r="F72" s="7"/>
      <c r="G72" s="7"/>
      <c r="H72" s="7"/>
      <c r="I72" s="7"/>
      <c r="J72" s="7"/>
      <c r="K72" s="12"/>
    </row>
    <row r="73" spans="1:11" x14ac:dyDescent="0.25">
      <c r="A73" s="20"/>
      <c r="B73" s="21" t="s">
        <v>37</v>
      </c>
      <c r="C73" t="s">
        <v>14</v>
      </c>
      <c r="D73" s="7"/>
      <c r="E73" s="7"/>
      <c r="F73" s="7"/>
      <c r="G73" s="7"/>
      <c r="H73" s="7"/>
      <c r="I73" s="7"/>
      <c r="J73" s="7"/>
      <c r="K73" s="12"/>
    </row>
    <row r="74" spans="1:11" x14ac:dyDescent="0.25">
      <c r="A74" s="20"/>
      <c r="B74" s="21"/>
      <c r="C74" t="s">
        <v>15</v>
      </c>
      <c r="D74" s="7">
        <v>235.26</v>
      </c>
      <c r="E74" s="7"/>
      <c r="F74" s="7"/>
      <c r="G74" s="7"/>
      <c r="H74" s="7"/>
      <c r="I74" s="7"/>
      <c r="J74" s="7"/>
      <c r="K74" s="12"/>
    </row>
    <row r="75" spans="1:11" x14ac:dyDescent="0.25">
      <c r="A75" s="39"/>
      <c r="B75" s="40" t="s">
        <v>58</v>
      </c>
      <c r="C75" s="4"/>
      <c r="D75" s="9">
        <f>SUM(D70:D74)</f>
        <v>60232.130000000005</v>
      </c>
      <c r="E75" s="9"/>
      <c r="F75" s="9">
        <f>SUM(F70:F74)</f>
        <v>59414.9</v>
      </c>
      <c r="G75" s="9"/>
      <c r="H75" s="9"/>
      <c r="I75" s="9"/>
      <c r="J75" s="9">
        <f>SUM(J70:J74)</f>
        <v>59414.9</v>
      </c>
      <c r="K75" s="38">
        <f>J75/D75*100</f>
        <v>98.643199236022355</v>
      </c>
    </row>
    <row r="76" spans="1:11" x14ac:dyDescent="0.25">
      <c r="A76" s="20"/>
      <c r="B76" s="21"/>
      <c r="C76" t="s">
        <v>13</v>
      </c>
      <c r="D76" s="7">
        <v>51314.75</v>
      </c>
      <c r="E76" s="7"/>
      <c r="F76" s="7">
        <v>51314.75</v>
      </c>
      <c r="G76" s="7"/>
      <c r="H76" s="7"/>
      <c r="I76" s="7"/>
      <c r="J76" s="7">
        <f>F76+G76</f>
        <v>51314.75</v>
      </c>
      <c r="K76" s="12">
        <f>J76/D76*100</f>
        <v>100</v>
      </c>
    </row>
    <row r="77" spans="1:11" x14ac:dyDescent="0.25">
      <c r="A77" s="20"/>
      <c r="B77" s="21"/>
      <c r="C77" t="s">
        <v>12</v>
      </c>
      <c r="D77" s="7">
        <v>11200</v>
      </c>
      <c r="E77" s="7"/>
      <c r="F77" s="7">
        <v>10171.219999999999</v>
      </c>
      <c r="G77" s="7"/>
      <c r="H77" s="7"/>
      <c r="I77" s="7"/>
      <c r="J77" s="7">
        <f>F77+G77</f>
        <v>10171.219999999999</v>
      </c>
      <c r="K77" s="12">
        <f>J77/D77*100</f>
        <v>90.81446428571428</v>
      </c>
    </row>
    <row r="78" spans="1:11" x14ac:dyDescent="0.25">
      <c r="A78" s="20">
        <v>12</v>
      </c>
      <c r="B78" s="21" t="s">
        <v>38</v>
      </c>
      <c r="C78" t="s">
        <v>17</v>
      </c>
      <c r="D78" s="7"/>
      <c r="E78" s="7"/>
      <c r="F78" s="7"/>
      <c r="G78" s="7"/>
      <c r="H78" s="7"/>
      <c r="I78" s="7"/>
      <c r="J78" s="7"/>
      <c r="K78" s="12"/>
    </row>
    <row r="79" spans="1:11" x14ac:dyDescent="0.25">
      <c r="A79" s="20"/>
      <c r="B79" s="21" t="s">
        <v>39</v>
      </c>
      <c r="C79" t="s">
        <v>14</v>
      </c>
      <c r="D79" s="7"/>
      <c r="E79" s="7"/>
      <c r="F79" s="7"/>
      <c r="G79" s="7"/>
      <c r="H79" s="7"/>
      <c r="I79" s="7"/>
      <c r="J79" s="7"/>
      <c r="K79" s="12"/>
    </row>
    <row r="80" spans="1:11" x14ac:dyDescent="0.25">
      <c r="A80" s="20"/>
      <c r="B80" s="21"/>
      <c r="C80" t="s">
        <v>15</v>
      </c>
      <c r="D80" s="7">
        <v>1900551.04</v>
      </c>
      <c r="E80" s="7"/>
      <c r="F80" s="7">
        <v>1630860.95</v>
      </c>
      <c r="G80" s="7">
        <v>265845.21999999997</v>
      </c>
      <c r="H80" s="7"/>
      <c r="I80" s="7"/>
      <c r="J80" s="7">
        <f>F80+G80</f>
        <v>1896706.17</v>
      </c>
      <c r="K80" s="12">
        <f>J80/D80*100</f>
        <v>99.797697093154625</v>
      </c>
    </row>
    <row r="81" spans="1:11" x14ac:dyDescent="0.25">
      <c r="A81" s="39"/>
      <c r="B81" s="40" t="s">
        <v>58</v>
      </c>
      <c r="C81" s="4"/>
      <c r="D81" s="9">
        <f>SUM(D76:D80)</f>
        <v>1963065.79</v>
      </c>
      <c r="E81" s="9"/>
      <c r="F81" s="9">
        <f>SUM(F76:F80)</f>
        <v>1692346.92</v>
      </c>
      <c r="G81" s="9"/>
      <c r="H81" s="9"/>
      <c r="I81" s="9"/>
      <c r="J81" s="9">
        <f>SUM(J76:J80)</f>
        <v>1958192.14</v>
      </c>
      <c r="K81" s="38">
        <f>J81/D81*100</f>
        <v>99.751732722111157</v>
      </c>
    </row>
    <row r="82" spans="1:11" x14ac:dyDescent="0.25">
      <c r="A82" s="20"/>
      <c r="B82" s="21"/>
      <c r="C82" t="s">
        <v>13</v>
      </c>
      <c r="D82" s="7">
        <v>30878.01</v>
      </c>
      <c r="E82" s="7"/>
      <c r="F82" s="7">
        <v>30878.01</v>
      </c>
      <c r="G82" s="7"/>
      <c r="H82" s="7"/>
      <c r="I82" s="7"/>
      <c r="J82" s="7">
        <v>30878.01</v>
      </c>
      <c r="K82" s="8">
        <v>100</v>
      </c>
    </row>
    <row r="83" spans="1:11" x14ac:dyDescent="0.25">
      <c r="A83" s="20"/>
      <c r="B83" s="21"/>
      <c r="C83" t="s">
        <v>12</v>
      </c>
      <c r="D83" s="7"/>
      <c r="E83" s="7"/>
      <c r="F83" s="7"/>
      <c r="G83" s="7"/>
      <c r="H83" s="7"/>
      <c r="I83" s="7"/>
      <c r="J83" s="7"/>
      <c r="K83" s="8"/>
    </row>
    <row r="84" spans="1:11" x14ac:dyDescent="0.25">
      <c r="A84" s="20">
        <v>13</v>
      </c>
      <c r="B84" s="21" t="s">
        <v>40</v>
      </c>
      <c r="C84" t="s">
        <v>17</v>
      </c>
      <c r="D84" s="7"/>
      <c r="E84" s="7"/>
      <c r="F84" s="7"/>
      <c r="G84" s="7"/>
      <c r="H84" s="7"/>
      <c r="I84" s="7"/>
      <c r="J84" s="7"/>
      <c r="K84" s="8"/>
    </row>
    <row r="85" spans="1:11" x14ac:dyDescent="0.25">
      <c r="A85" s="20"/>
      <c r="B85" s="21" t="s">
        <v>41</v>
      </c>
      <c r="C85" t="s">
        <v>14</v>
      </c>
      <c r="D85" s="7"/>
      <c r="E85" s="7"/>
      <c r="F85" s="7"/>
      <c r="G85" s="7"/>
      <c r="H85" s="7"/>
      <c r="I85" s="7"/>
      <c r="J85" s="7"/>
      <c r="K85" s="8"/>
    </row>
    <row r="86" spans="1:11" x14ac:dyDescent="0.25">
      <c r="A86" s="20"/>
      <c r="B86" s="21"/>
      <c r="C86" t="s">
        <v>15</v>
      </c>
      <c r="D86" s="7"/>
      <c r="E86" s="7"/>
      <c r="F86" s="7"/>
      <c r="G86" s="7"/>
      <c r="H86" s="7"/>
      <c r="I86" s="7"/>
      <c r="J86" s="7"/>
      <c r="K86" s="8"/>
    </row>
    <row r="87" spans="1:11" x14ac:dyDescent="0.25">
      <c r="A87" s="39"/>
      <c r="B87" s="40" t="s">
        <v>58</v>
      </c>
      <c r="C87" s="4"/>
      <c r="D87" s="9">
        <f>SUM(D82:D86)</f>
        <v>30878.01</v>
      </c>
      <c r="E87" s="9"/>
      <c r="F87" s="9">
        <f>SUM(F82:F86)</f>
        <v>30878.01</v>
      </c>
      <c r="G87" s="9"/>
      <c r="H87" s="9"/>
      <c r="I87" s="9"/>
      <c r="J87" s="9">
        <f>SUM(J82:J86)</f>
        <v>30878.01</v>
      </c>
      <c r="K87" s="10">
        <v>100</v>
      </c>
    </row>
    <row r="88" spans="1:11" x14ac:dyDescent="0.25">
      <c r="A88" s="20"/>
      <c r="B88" s="21"/>
      <c r="C88" t="s">
        <v>13</v>
      </c>
      <c r="D88" s="7">
        <v>1145714.76</v>
      </c>
      <c r="E88" s="7">
        <v>92883</v>
      </c>
      <c r="F88" s="7">
        <v>1037407.26</v>
      </c>
      <c r="G88" s="7"/>
      <c r="H88" s="7"/>
      <c r="I88" s="7"/>
      <c r="J88" s="7">
        <f>E88+F88</f>
        <v>1130290.26</v>
      </c>
      <c r="K88" s="8">
        <f t="shared" ref="K88:K95" si="1">J88/D88*100</f>
        <v>98.653722502449043</v>
      </c>
    </row>
    <row r="89" spans="1:11" x14ac:dyDescent="0.25">
      <c r="A89" s="20"/>
      <c r="B89" s="21"/>
      <c r="C89" t="s">
        <v>12</v>
      </c>
      <c r="D89" s="7">
        <v>526600</v>
      </c>
      <c r="E89" s="7"/>
      <c r="F89" s="7">
        <v>523932.47</v>
      </c>
      <c r="G89" s="7">
        <v>74545.64</v>
      </c>
      <c r="H89" s="7"/>
      <c r="I89" s="7"/>
      <c r="J89" s="7">
        <f>F89+G89</f>
        <v>598478.11</v>
      </c>
      <c r="K89" s="8">
        <f t="shared" si="1"/>
        <v>113.64947018609951</v>
      </c>
    </row>
    <row r="90" spans="1:11" x14ac:dyDescent="0.25">
      <c r="A90" s="20">
        <v>14</v>
      </c>
      <c r="B90" s="21" t="s">
        <v>42</v>
      </c>
      <c r="C90" t="s">
        <v>17</v>
      </c>
      <c r="D90" s="7">
        <v>170000</v>
      </c>
      <c r="E90" s="7"/>
      <c r="F90" s="7">
        <v>169652.04</v>
      </c>
      <c r="G90" s="7"/>
      <c r="H90" s="7"/>
      <c r="I90" s="7"/>
      <c r="J90" s="7">
        <f>F90+G90</f>
        <v>169652.04</v>
      </c>
      <c r="K90" s="8">
        <f t="shared" si="1"/>
        <v>99.795317647058823</v>
      </c>
    </row>
    <row r="91" spans="1:11" x14ac:dyDescent="0.25">
      <c r="A91" s="20"/>
      <c r="B91" s="21" t="s">
        <v>43</v>
      </c>
      <c r="C91" t="s">
        <v>14</v>
      </c>
      <c r="D91" s="7">
        <v>100000</v>
      </c>
      <c r="E91" s="7"/>
      <c r="F91" s="7">
        <v>99400</v>
      </c>
      <c r="G91" s="7"/>
      <c r="H91" s="7"/>
      <c r="I91" s="7"/>
      <c r="J91" s="7">
        <f>F91+G91</f>
        <v>99400</v>
      </c>
      <c r="K91" s="8">
        <f t="shared" si="1"/>
        <v>99.4</v>
      </c>
    </row>
    <row r="92" spans="1:11" x14ac:dyDescent="0.25">
      <c r="A92" s="20"/>
      <c r="B92" s="21"/>
      <c r="C92" t="s">
        <v>15</v>
      </c>
      <c r="D92" s="7">
        <v>186765</v>
      </c>
      <c r="E92" s="7"/>
      <c r="F92" s="7">
        <v>186759.4</v>
      </c>
      <c r="G92" s="7"/>
      <c r="H92" s="7"/>
      <c r="I92" s="7"/>
      <c r="J92" s="7">
        <f>F92+G92</f>
        <v>186759.4</v>
      </c>
      <c r="K92" s="8">
        <f t="shared" si="1"/>
        <v>99.997001579525062</v>
      </c>
    </row>
    <row r="93" spans="1:11" x14ac:dyDescent="0.25">
      <c r="A93" s="39"/>
      <c r="B93" s="40" t="s">
        <v>58</v>
      </c>
      <c r="C93" s="4"/>
      <c r="D93" s="9">
        <f>SUM(D88:D92)</f>
        <v>2129079.7599999998</v>
      </c>
      <c r="E93" s="9">
        <f>SUM(E88:E92)</f>
        <v>92883</v>
      </c>
      <c r="F93" s="9">
        <f>SUM(F88:F92)</f>
        <v>2017151.17</v>
      </c>
      <c r="G93" s="9">
        <f>SUM(G88:G92)</f>
        <v>74545.64</v>
      </c>
      <c r="H93" s="9"/>
      <c r="I93" s="9"/>
      <c r="J93" s="9">
        <f>J88+J89+J90+J91+J92</f>
        <v>2184579.81</v>
      </c>
      <c r="K93" s="10">
        <f t="shared" si="1"/>
        <v>102.60676236948494</v>
      </c>
    </row>
    <row r="94" spans="1:11" x14ac:dyDescent="0.25">
      <c r="A94" s="20"/>
      <c r="B94" s="21"/>
      <c r="C94" t="s">
        <v>13</v>
      </c>
      <c r="D94" s="7">
        <v>64262.78</v>
      </c>
      <c r="F94" s="7">
        <v>64262.78</v>
      </c>
      <c r="J94" s="2">
        <f>F94+G94</f>
        <v>64262.78</v>
      </c>
      <c r="K94" s="8">
        <f t="shared" si="1"/>
        <v>100</v>
      </c>
    </row>
    <row r="95" spans="1:11" x14ac:dyDescent="0.25">
      <c r="A95" s="20"/>
      <c r="B95" s="21"/>
      <c r="C95" t="s">
        <v>12</v>
      </c>
      <c r="D95" s="7">
        <v>50444</v>
      </c>
      <c r="F95" s="7">
        <v>50441.91</v>
      </c>
      <c r="J95" s="2">
        <f>F95+G95</f>
        <v>50441.91</v>
      </c>
      <c r="K95" s="8">
        <f t="shared" si="1"/>
        <v>99.995856791689803</v>
      </c>
    </row>
    <row r="96" spans="1:11" x14ac:dyDescent="0.25">
      <c r="A96" s="20">
        <v>15</v>
      </c>
      <c r="B96" s="21" t="s">
        <v>44</v>
      </c>
      <c r="C96" t="s">
        <v>17</v>
      </c>
      <c r="K96" s="1"/>
    </row>
    <row r="97" spans="1:11" x14ac:dyDescent="0.25">
      <c r="A97" s="20"/>
      <c r="B97" s="21" t="s">
        <v>45</v>
      </c>
      <c r="C97" t="s">
        <v>14</v>
      </c>
      <c r="K97" s="1"/>
    </row>
    <row r="98" spans="1:11" x14ac:dyDescent="0.25">
      <c r="A98" s="20"/>
      <c r="B98" s="21"/>
      <c r="C98" t="s">
        <v>15</v>
      </c>
      <c r="K98" s="1"/>
    </row>
    <row r="99" spans="1:11" x14ac:dyDescent="0.25">
      <c r="A99" s="39"/>
      <c r="B99" s="40" t="s">
        <v>58</v>
      </c>
      <c r="C99" s="4"/>
      <c r="D99" s="6">
        <f>SUM(D94:D98)</f>
        <v>114706.78</v>
      </c>
      <c r="E99" s="4"/>
      <c r="F99" s="6">
        <f>SUM(F94:F98)</f>
        <v>114704.69</v>
      </c>
      <c r="G99" s="4"/>
      <c r="H99" s="4"/>
      <c r="I99" s="4"/>
      <c r="J99" s="6">
        <f>SUM(J94:J98)</f>
        <v>114704.69</v>
      </c>
      <c r="K99" s="10">
        <f>J99/D99*100</f>
        <v>99.99817796297657</v>
      </c>
    </row>
    <row r="100" spans="1:11" x14ac:dyDescent="0.25">
      <c r="A100" s="20"/>
      <c r="B100" s="21"/>
      <c r="C100" t="s">
        <v>13</v>
      </c>
      <c r="D100" s="7">
        <v>36781.17</v>
      </c>
      <c r="E100" s="7"/>
      <c r="F100" s="7">
        <v>36781.17</v>
      </c>
      <c r="G100" s="7"/>
      <c r="H100" s="7"/>
      <c r="I100" s="7"/>
      <c r="J100" s="7">
        <f>F100+G100</f>
        <v>36781.17</v>
      </c>
      <c r="K100" s="8">
        <f>J100/D100*100</f>
        <v>100</v>
      </c>
    </row>
    <row r="101" spans="1:11" x14ac:dyDescent="0.25">
      <c r="A101" s="20"/>
      <c r="B101" s="21"/>
      <c r="C101" t="s">
        <v>12</v>
      </c>
      <c r="D101" s="7">
        <v>14550</v>
      </c>
      <c r="E101" s="7"/>
      <c r="F101" s="7">
        <v>14017.4</v>
      </c>
      <c r="G101" s="7"/>
      <c r="H101" s="7"/>
      <c r="I101" s="7"/>
      <c r="J101" s="7">
        <f>F101+G101</f>
        <v>14017.4</v>
      </c>
      <c r="K101" s="8">
        <f>J101/D101*100</f>
        <v>96.339518900343634</v>
      </c>
    </row>
    <row r="102" spans="1:11" x14ac:dyDescent="0.25">
      <c r="A102" s="20">
        <v>16</v>
      </c>
      <c r="B102" s="21" t="s">
        <v>46</v>
      </c>
      <c r="C102" t="s">
        <v>17</v>
      </c>
      <c r="D102" s="7"/>
      <c r="E102" s="7"/>
      <c r="F102" s="7"/>
      <c r="G102" s="7"/>
      <c r="H102" s="7"/>
      <c r="I102" s="7"/>
      <c r="J102" s="7"/>
      <c r="K102" s="8"/>
    </row>
    <row r="103" spans="1:11" x14ac:dyDescent="0.25">
      <c r="A103" s="20"/>
      <c r="B103" s="21" t="s">
        <v>47</v>
      </c>
      <c r="C103" t="s">
        <v>14</v>
      </c>
      <c r="D103" s="7">
        <v>10000</v>
      </c>
      <c r="E103" s="7"/>
      <c r="F103" s="7"/>
      <c r="G103" s="7">
        <v>9950</v>
      </c>
      <c r="H103" s="7"/>
      <c r="I103" s="7"/>
      <c r="J103" s="7">
        <f>F103+G103</f>
        <v>9950</v>
      </c>
      <c r="K103" s="8">
        <f>J103/D103*100</f>
        <v>99.5</v>
      </c>
    </row>
    <row r="104" spans="1:11" x14ac:dyDescent="0.25">
      <c r="A104" s="20"/>
      <c r="B104" s="21"/>
      <c r="C104" t="s">
        <v>15</v>
      </c>
      <c r="D104" s="7">
        <v>94000</v>
      </c>
      <c r="E104" s="7"/>
      <c r="F104" s="7">
        <v>58163.8</v>
      </c>
      <c r="G104" s="7">
        <v>32000</v>
      </c>
      <c r="H104" s="7"/>
      <c r="I104" s="7"/>
      <c r="J104" s="7">
        <f>F104+G104</f>
        <v>90163.8</v>
      </c>
      <c r="K104" s="8">
        <f>J104/D104*100</f>
        <v>95.91893617021276</v>
      </c>
    </row>
    <row r="105" spans="1:11" x14ac:dyDescent="0.25">
      <c r="A105" s="39"/>
      <c r="B105" s="40" t="s">
        <v>58</v>
      </c>
      <c r="C105" s="4"/>
      <c r="D105" s="9">
        <f>SUM(D100:D104)</f>
        <v>155331.16999999998</v>
      </c>
      <c r="E105" s="9"/>
      <c r="F105" s="9">
        <f>SUM(F100:F104)</f>
        <v>108962.37</v>
      </c>
      <c r="G105" s="9">
        <f>SUM(G100:G104)</f>
        <v>41950</v>
      </c>
      <c r="H105" s="9"/>
      <c r="I105" s="9"/>
      <c r="J105" s="9">
        <f>SUM(J100:J104)</f>
        <v>150912.37</v>
      </c>
      <c r="K105" s="10">
        <f>J105/D105*100</f>
        <v>97.155239350865642</v>
      </c>
    </row>
    <row r="106" spans="1:11" x14ac:dyDescent="0.25">
      <c r="A106" s="20"/>
      <c r="B106" s="21"/>
      <c r="C106" t="s">
        <v>13</v>
      </c>
      <c r="D106" s="7">
        <v>5391.48</v>
      </c>
      <c r="E106" s="7"/>
      <c r="F106" s="7">
        <v>5391.48</v>
      </c>
      <c r="G106" s="7"/>
      <c r="H106" s="7"/>
      <c r="I106" s="7"/>
      <c r="J106" s="7">
        <f>F106+G106</f>
        <v>5391.48</v>
      </c>
      <c r="K106" s="8">
        <f>J106/D106*100</f>
        <v>100</v>
      </c>
    </row>
    <row r="107" spans="1:11" x14ac:dyDescent="0.25">
      <c r="A107" s="20"/>
      <c r="B107" s="21"/>
      <c r="C107" t="s">
        <v>12</v>
      </c>
      <c r="D107" s="7">
        <v>6950</v>
      </c>
      <c r="E107" s="7"/>
      <c r="F107" s="7">
        <v>6803.5</v>
      </c>
      <c r="G107" s="7"/>
      <c r="H107" s="7"/>
      <c r="I107" s="7"/>
      <c r="J107" s="7">
        <f>F107+G107</f>
        <v>6803.5</v>
      </c>
      <c r="K107" s="8">
        <f>J107/D107*100</f>
        <v>97.892086330935243</v>
      </c>
    </row>
    <row r="108" spans="1:11" x14ac:dyDescent="0.25">
      <c r="A108" s="20">
        <v>17</v>
      </c>
      <c r="B108" s="21" t="s">
        <v>50</v>
      </c>
      <c r="C108" t="s">
        <v>17</v>
      </c>
      <c r="D108" s="7"/>
      <c r="E108" s="7"/>
      <c r="F108" s="7"/>
      <c r="G108" s="7"/>
      <c r="H108" s="7"/>
      <c r="I108" s="7"/>
      <c r="J108" s="7"/>
      <c r="K108" s="8"/>
    </row>
    <row r="109" spans="1:11" x14ac:dyDescent="0.25">
      <c r="A109" s="20"/>
      <c r="B109" s="21" t="s">
        <v>51</v>
      </c>
      <c r="C109" t="s">
        <v>14</v>
      </c>
      <c r="D109" s="7">
        <v>10000</v>
      </c>
      <c r="E109" s="7"/>
      <c r="F109" s="7"/>
      <c r="G109" s="7">
        <v>10000</v>
      </c>
      <c r="H109" s="7"/>
      <c r="I109" s="7"/>
      <c r="J109" s="7">
        <f>G109+H109</f>
        <v>10000</v>
      </c>
      <c r="K109" s="8">
        <f>J109/D109*100</f>
        <v>100</v>
      </c>
    </row>
    <row r="110" spans="1:11" x14ac:dyDescent="0.25">
      <c r="A110" s="20"/>
      <c r="B110" s="21"/>
      <c r="C110" t="s">
        <v>15</v>
      </c>
      <c r="D110" s="7"/>
      <c r="E110" s="7"/>
      <c r="F110" s="7"/>
      <c r="G110" s="7"/>
      <c r="H110" s="7"/>
      <c r="I110" s="7"/>
      <c r="J110" s="7"/>
      <c r="K110" s="8"/>
    </row>
    <row r="111" spans="1:11" x14ac:dyDescent="0.25">
      <c r="A111" s="39"/>
      <c r="B111" s="40" t="s">
        <v>58</v>
      </c>
      <c r="C111" s="4"/>
      <c r="D111" s="9">
        <f>SUM(D106:D110)</f>
        <v>22341.48</v>
      </c>
      <c r="E111" s="9"/>
      <c r="F111" s="9">
        <f>SUM(F106:F110)</f>
        <v>12194.98</v>
      </c>
      <c r="G111" s="9"/>
      <c r="H111" s="9"/>
      <c r="I111" s="9"/>
      <c r="J111" s="9">
        <f>SUM(J106:J110)</f>
        <v>22194.98</v>
      </c>
      <c r="K111" s="10">
        <f>J111/D111*100</f>
        <v>99.344269045739125</v>
      </c>
    </row>
    <row r="112" spans="1:11" x14ac:dyDescent="0.25">
      <c r="A112" s="20"/>
      <c r="B112" s="21"/>
      <c r="C112" t="s">
        <v>13</v>
      </c>
      <c r="D112" s="7">
        <v>5069.1000000000004</v>
      </c>
      <c r="E112" s="7"/>
      <c r="F112" s="7">
        <v>5069.1000000000004</v>
      </c>
      <c r="G112" s="7"/>
      <c r="H112" s="7"/>
      <c r="I112" s="7"/>
      <c r="J112" s="7">
        <f>F112+G112</f>
        <v>5069.1000000000004</v>
      </c>
      <c r="K112" s="8">
        <f>J112/D112*100</f>
        <v>100</v>
      </c>
    </row>
    <row r="113" spans="1:11" x14ac:dyDescent="0.25">
      <c r="A113" s="20"/>
      <c r="B113" s="21"/>
      <c r="C113" t="s">
        <v>12</v>
      </c>
      <c r="D113" s="7">
        <v>5688</v>
      </c>
      <c r="E113" s="7"/>
      <c r="F113" s="7">
        <v>5614</v>
      </c>
      <c r="G113" s="7"/>
      <c r="H113" s="7"/>
      <c r="I113" s="7"/>
      <c r="J113" s="7">
        <f>F113+G113</f>
        <v>5614</v>
      </c>
      <c r="K113" s="8">
        <f>J113/D113*100</f>
        <v>98.699015471167371</v>
      </c>
    </row>
    <row r="114" spans="1:11" x14ac:dyDescent="0.25">
      <c r="A114" s="20">
        <v>18</v>
      </c>
      <c r="B114" s="21" t="s">
        <v>48</v>
      </c>
      <c r="C114" t="s">
        <v>17</v>
      </c>
      <c r="D114" s="7"/>
      <c r="E114" s="7"/>
      <c r="F114" s="7"/>
      <c r="G114" s="7"/>
      <c r="H114" s="7"/>
      <c r="I114" s="7"/>
      <c r="J114" s="7"/>
      <c r="K114" s="8"/>
    </row>
    <row r="115" spans="1:11" x14ac:dyDescent="0.25">
      <c r="A115" s="20"/>
      <c r="B115" s="21" t="s">
        <v>49</v>
      </c>
      <c r="C115" t="s">
        <v>14</v>
      </c>
      <c r="D115" s="7">
        <v>50000</v>
      </c>
      <c r="E115" s="7"/>
      <c r="F115" s="7"/>
      <c r="G115" s="7">
        <v>50000</v>
      </c>
      <c r="H115" s="7"/>
      <c r="I115" s="7"/>
      <c r="J115" s="7">
        <f>F115+G115</f>
        <v>50000</v>
      </c>
      <c r="K115" s="8">
        <f>J115/D115*100</f>
        <v>100</v>
      </c>
    </row>
    <row r="116" spans="1:11" x14ac:dyDescent="0.25">
      <c r="A116" s="20"/>
      <c r="B116" s="21"/>
      <c r="C116" t="s">
        <v>15</v>
      </c>
      <c r="D116" s="7">
        <v>257800.45</v>
      </c>
      <c r="E116" s="7"/>
      <c r="F116" s="7">
        <v>199909.14</v>
      </c>
      <c r="G116" s="7">
        <v>57799.88</v>
      </c>
      <c r="H116" s="7"/>
      <c r="I116" s="7"/>
      <c r="J116" s="7">
        <f>F116+G116</f>
        <v>257709.02000000002</v>
      </c>
      <c r="K116" s="8">
        <f>J116/D116*100</f>
        <v>99.964534584792233</v>
      </c>
    </row>
    <row r="117" spans="1:11" x14ac:dyDescent="0.25">
      <c r="A117" s="39"/>
      <c r="B117" s="40" t="s">
        <v>58</v>
      </c>
      <c r="C117" s="4"/>
      <c r="D117" s="9">
        <f>SUM(D112:D116)</f>
        <v>318557.55</v>
      </c>
      <c r="E117" s="9"/>
      <c r="F117" s="9">
        <f>SUM(F112:F116)</f>
        <v>210592.24000000002</v>
      </c>
      <c r="G117" s="9">
        <f>SUM(G112:G116)</f>
        <v>107799.88</v>
      </c>
      <c r="H117" s="9"/>
      <c r="I117" s="9"/>
      <c r="J117" s="9">
        <f>SUM(J112:J116)</f>
        <v>318392.12</v>
      </c>
      <c r="K117" s="10">
        <f>J117/D117*100</f>
        <v>99.948069038074919</v>
      </c>
    </row>
    <row r="118" spans="1:11" x14ac:dyDescent="0.25">
      <c r="A118" s="20"/>
      <c r="B118" s="21"/>
      <c r="C118" t="s">
        <v>13</v>
      </c>
      <c r="D118" s="7">
        <v>37646.78</v>
      </c>
      <c r="E118" s="7"/>
      <c r="F118" s="7">
        <v>37646.78</v>
      </c>
      <c r="G118" s="7"/>
      <c r="H118" s="7"/>
      <c r="I118" s="7"/>
      <c r="J118" s="7">
        <f>F118+G118</f>
        <v>37646.78</v>
      </c>
      <c r="K118" s="8">
        <f>J118/D118*100</f>
        <v>100</v>
      </c>
    </row>
    <row r="119" spans="1:11" x14ac:dyDescent="0.25">
      <c r="A119" s="20"/>
      <c r="B119" s="21"/>
      <c r="C119" t="s">
        <v>12</v>
      </c>
      <c r="D119" s="7"/>
      <c r="E119" s="7"/>
      <c r="F119" s="7"/>
      <c r="G119" s="7"/>
      <c r="H119" s="7"/>
      <c r="I119" s="7"/>
      <c r="J119" s="7"/>
      <c r="K119" s="8"/>
    </row>
    <row r="120" spans="1:11" x14ac:dyDescent="0.25">
      <c r="A120" s="20">
        <v>19</v>
      </c>
      <c r="B120" s="21" t="s">
        <v>52</v>
      </c>
      <c r="C120" t="s">
        <v>17</v>
      </c>
      <c r="D120" s="7"/>
      <c r="E120" s="7"/>
      <c r="F120" s="7"/>
      <c r="G120" s="7"/>
      <c r="H120" s="7"/>
      <c r="I120" s="7"/>
      <c r="J120" s="7"/>
      <c r="K120" s="8"/>
    </row>
    <row r="121" spans="1:11" x14ac:dyDescent="0.25">
      <c r="A121" s="20"/>
      <c r="B121" s="21" t="s">
        <v>53</v>
      </c>
      <c r="C121" t="s">
        <v>14</v>
      </c>
      <c r="D121" s="7">
        <v>50000</v>
      </c>
      <c r="E121" s="7"/>
      <c r="F121" s="7"/>
      <c r="G121" s="7">
        <v>49700</v>
      </c>
      <c r="H121" s="7"/>
      <c r="I121" s="7"/>
      <c r="J121" s="7">
        <f>G121+H121</f>
        <v>49700</v>
      </c>
      <c r="K121" s="8">
        <f t="shared" ref="K121:K126" si="2">J121/D121*100</f>
        <v>99.4</v>
      </c>
    </row>
    <row r="122" spans="1:11" x14ac:dyDescent="0.25">
      <c r="A122" s="20"/>
      <c r="B122" s="21"/>
      <c r="C122" t="s">
        <v>15</v>
      </c>
      <c r="D122" s="7">
        <v>409994.26</v>
      </c>
      <c r="E122" s="7"/>
      <c r="F122" s="7">
        <v>338015.68</v>
      </c>
      <c r="G122" s="7">
        <v>71106.740000000005</v>
      </c>
      <c r="H122" s="7"/>
      <c r="I122" s="7"/>
      <c r="J122" s="7">
        <f>F122+G122</f>
        <v>409122.42</v>
      </c>
      <c r="K122" s="8">
        <f t="shared" si="2"/>
        <v>99.787353120504648</v>
      </c>
    </row>
    <row r="123" spans="1:11" x14ac:dyDescent="0.25">
      <c r="A123" s="43"/>
      <c r="B123" s="40" t="s">
        <v>58</v>
      </c>
      <c r="C123" s="22"/>
      <c r="D123" s="44">
        <f>SUM(D118:D122)</f>
        <v>497641.04000000004</v>
      </c>
      <c r="E123" s="44"/>
      <c r="F123" s="44">
        <f>SUM(F118:F122)</f>
        <v>375662.45999999996</v>
      </c>
      <c r="G123" s="44">
        <f>SUM(G119:G122)</f>
        <v>120806.74</v>
      </c>
      <c r="H123" s="44"/>
      <c r="I123" s="44"/>
      <c r="J123" s="44">
        <f>SUM(J118:J122)</f>
        <v>496469.19999999995</v>
      </c>
      <c r="K123" s="45">
        <f t="shared" si="2"/>
        <v>99.764521029053384</v>
      </c>
    </row>
    <row r="124" spans="1:11" x14ac:dyDescent="0.25">
      <c r="A124" s="20"/>
      <c r="B124" s="21"/>
      <c r="C124" t="s">
        <v>13</v>
      </c>
      <c r="D124" s="7">
        <v>368335.88</v>
      </c>
      <c r="E124" s="7"/>
      <c r="F124" s="7">
        <v>368335.88</v>
      </c>
      <c r="G124" s="7"/>
      <c r="H124" s="7"/>
      <c r="I124" s="7"/>
      <c r="J124" s="7">
        <f>F124+G124</f>
        <v>368335.88</v>
      </c>
      <c r="K124" s="8">
        <f t="shared" si="2"/>
        <v>100</v>
      </c>
    </row>
    <row r="125" spans="1:11" x14ac:dyDescent="0.25">
      <c r="A125" s="20"/>
      <c r="B125" s="21"/>
      <c r="C125" t="s">
        <v>12</v>
      </c>
      <c r="D125" s="7">
        <v>62500</v>
      </c>
      <c r="E125" s="7"/>
      <c r="F125" s="7">
        <v>22385.15</v>
      </c>
      <c r="G125" s="7">
        <v>40000</v>
      </c>
      <c r="H125" s="7"/>
      <c r="I125" s="7"/>
      <c r="J125" s="7">
        <f>F125+G125</f>
        <v>62385.15</v>
      </c>
      <c r="K125" s="8">
        <f t="shared" si="2"/>
        <v>99.816239999999993</v>
      </c>
    </row>
    <row r="126" spans="1:11" x14ac:dyDescent="0.25">
      <c r="A126" s="20">
        <v>20</v>
      </c>
      <c r="B126" s="21" t="s">
        <v>54</v>
      </c>
      <c r="C126" t="s">
        <v>17</v>
      </c>
      <c r="D126" s="7">
        <v>4500</v>
      </c>
      <c r="E126" s="7"/>
      <c r="F126" s="7">
        <v>4403.7</v>
      </c>
      <c r="G126" s="7"/>
      <c r="H126" s="7"/>
      <c r="I126" s="7"/>
      <c r="J126" s="7">
        <f>F126+G126</f>
        <v>4403.7</v>
      </c>
      <c r="K126" s="8">
        <f t="shared" si="2"/>
        <v>97.859999999999985</v>
      </c>
    </row>
    <row r="127" spans="1:11" x14ac:dyDescent="0.25">
      <c r="A127" s="20"/>
      <c r="B127" s="21" t="s">
        <v>55</v>
      </c>
      <c r="C127" t="s">
        <v>14</v>
      </c>
      <c r="D127" s="7"/>
      <c r="E127" s="7"/>
      <c r="F127" s="7"/>
      <c r="G127" s="7"/>
      <c r="H127" s="7"/>
      <c r="I127" s="7"/>
      <c r="J127" s="7"/>
      <c r="K127" s="8"/>
    </row>
    <row r="128" spans="1:11" x14ac:dyDescent="0.25">
      <c r="A128" s="20"/>
      <c r="B128" s="21"/>
      <c r="C128" t="s">
        <v>15</v>
      </c>
      <c r="D128" s="7"/>
      <c r="E128" s="7"/>
      <c r="F128" s="7"/>
      <c r="G128" s="7"/>
      <c r="H128" s="7"/>
      <c r="I128" s="7"/>
      <c r="J128" s="7"/>
      <c r="K128" s="8"/>
    </row>
    <row r="129" spans="1:11" x14ac:dyDescent="0.25">
      <c r="A129" s="39"/>
      <c r="B129" s="40" t="s">
        <v>58</v>
      </c>
      <c r="C129" s="4"/>
      <c r="D129" s="9">
        <f>SUM(D124:D128)</f>
        <v>435335.88</v>
      </c>
      <c r="E129" s="9"/>
      <c r="F129" s="9">
        <f>SUM(F124:F128)</f>
        <v>395124.73000000004</v>
      </c>
      <c r="G129" s="9">
        <f>SUM(G125:G128)</f>
        <v>40000</v>
      </c>
      <c r="H129" s="9"/>
      <c r="I129" s="9"/>
      <c r="J129" s="9">
        <f>SUM(J124:J128)</f>
        <v>435124.73000000004</v>
      </c>
      <c r="K129" s="10">
        <f>J129/D129*100</f>
        <v>99.951497220950415</v>
      </c>
    </row>
    <row r="130" spans="1:11" x14ac:dyDescent="0.25">
      <c r="A130" s="20"/>
      <c r="B130" s="21"/>
      <c r="C130" t="s">
        <v>13</v>
      </c>
      <c r="D130" s="7">
        <v>5487941.7999999998</v>
      </c>
      <c r="E130" s="7"/>
      <c r="F130" s="7">
        <v>5484362.3499999996</v>
      </c>
      <c r="G130" s="7"/>
      <c r="H130" s="7"/>
      <c r="I130" s="7"/>
      <c r="J130" s="7">
        <f>F130+G130</f>
        <v>5484362.3499999996</v>
      </c>
      <c r="K130" s="8">
        <f>J130/D130*100</f>
        <v>99.934776094017607</v>
      </c>
    </row>
    <row r="131" spans="1:11" x14ac:dyDescent="0.25">
      <c r="A131" s="20"/>
      <c r="B131" s="21"/>
      <c r="C131" t="s">
        <v>12</v>
      </c>
      <c r="D131" s="7">
        <v>403407.72</v>
      </c>
      <c r="E131" s="7"/>
      <c r="F131" s="7">
        <v>344658.56</v>
      </c>
      <c r="G131" s="7">
        <v>58461.74</v>
      </c>
      <c r="H131" s="7"/>
      <c r="I131" s="7"/>
      <c r="J131" s="7">
        <f>F131+G131</f>
        <v>403120.3</v>
      </c>
      <c r="K131" s="8">
        <f>J131/D131*100</f>
        <v>99.928751983229276</v>
      </c>
    </row>
    <row r="132" spans="1:11" x14ac:dyDescent="0.25">
      <c r="A132" s="20">
        <v>21</v>
      </c>
      <c r="B132" s="21" t="s">
        <v>56</v>
      </c>
      <c r="C132" t="s">
        <v>17</v>
      </c>
      <c r="D132" s="7">
        <v>72034</v>
      </c>
      <c r="E132" s="7"/>
      <c r="F132" s="7">
        <v>71621.679999999993</v>
      </c>
      <c r="G132" s="7"/>
      <c r="H132" s="7"/>
      <c r="I132" s="7"/>
      <c r="J132" s="7">
        <f>F132+G132</f>
        <v>71621.679999999993</v>
      </c>
      <c r="K132" s="8">
        <f>J132/D132*100</f>
        <v>99.427603631618382</v>
      </c>
    </row>
    <row r="133" spans="1:11" x14ac:dyDescent="0.25">
      <c r="A133" s="20"/>
      <c r="B133" s="21"/>
      <c r="C133" t="s">
        <v>14</v>
      </c>
      <c r="D133" s="7"/>
      <c r="E133" s="7"/>
      <c r="F133" s="7"/>
      <c r="G133" s="7"/>
      <c r="H133" s="7"/>
      <c r="I133" s="7"/>
      <c r="J133" s="7"/>
      <c r="K133" s="8"/>
    </row>
    <row r="134" spans="1:11" x14ac:dyDescent="0.25">
      <c r="A134" s="20"/>
      <c r="B134" s="21"/>
      <c r="C134" t="s">
        <v>15</v>
      </c>
      <c r="D134" s="7">
        <v>243798.46</v>
      </c>
      <c r="E134" s="7"/>
      <c r="F134" s="7">
        <v>162657.56</v>
      </c>
      <c r="G134" s="7">
        <v>80038.600000000006</v>
      </c>
      <c r="H134" s="7"/>
      <c r="I134" s="7"/>
      <c r="J134" s="7">
        <f>F134+G134</f>
        <v>242696.16</v>
      </c>
      <c r="K134" s="8">
        <f>J134/D134*100</f>
        <v>99.547864248199119</v>
      </c>
    </row>
    <row r="135" spans="1:11" x14ac:dyDescent="0.25">
      <c r="A135" s="39"/>
      <c r="B135" s="40" t="s">
        <v>58</v>
      </c>
      <c r="C135" s="4"/>
      <c r="D135" s="9">
        <f>SUM(D130:D134)</f>
        <v>6207181.9799999995</v>
      </c>
      <c r="E135" s="9"/>
      <c r="F135" s="9">
        <f>SUM(F130:F134)</f>
        <v>6063300.1499999985</v>
      </c>
      <c r="G135" s="9">
        <f>SUM(G130:G134)</f>
        <v>138500.34</v>
      </c>
      <c r="H135" s="9"/>
      <c r="I135" s="9"/>
      <c r="J135" s="9">
        <f>SUM(J130:J134)</f>
        <v>6201800.4899999993</v>
      </c>
      <c r="K135" s="10">
        <f>J135/D135*100</f>
        <v>99.913302203522633</v>
      </c>
    </row>
    <row r="136" spans="1:11" x14ac:dyDescent="0.25">
      <c r="A136" s="20"/>
      <c r="B136" s="21"/>
      <c r="C136" t="s">
        <v>13</v>
      </c>
      <c r="D136" s="7">
        <v>904861.69</v>
      </c>
      <c r="E136" s="7"/>
      <c r="F136" s="7">
        <v>904861.69</v>
      </c>
      <c r="G136" s="7"/>
      <c r="H136" s="7"/>
      <c r="I136" s="7"/>
      <c r="J136" s="7">
        <f>F136+G136</f>
        <v>904861.69</v>
      </c>
      <c r="K136" s="8">
        <f>J136/D136*100</f>
        <v>100</v>
      </c>
    </row>
    <row r="137" spans="1:11" x14ac:dyDescent="0.25">
      <c r="A137" s="20"/>
      <c r="B137" s="21"/>
      <c r="C137" t="s">
        <v>12</v>
      </c>
      <c r="D137" s="7">
        <v>139046</v>
      </c>
      <c r="E137" s="7"/>
      <c r="F137" s="7">
        <v>136871.99</v>
      </c>
      <c r="G137" s="7"/>
      <c r="H137" s="7"/>
      <c r="I137" s="7"/>
      <c r="J137" s="7">
        <f>F137+G137</f>
        <v>136871.99</v>
      </c>
      <c r="K137" s="8">
        <f>J137/D137*100</f>
        <v>98.436481452181283</v>
      </c>
    </row>
    <row r="138" spans="1:11" x14ac:dyDescent="0.25">
      <c r="A138" s="20">
        <v>22</v>
      </c>
      <c r="B138" s="21" t="s">
        <v>57</v>
      </c>
      <c r="C138" t="s">
        <v>17</v>
      </c>
      <c r="D138" s="7">
        <v>38466</v>
      </c>
      <c r="E138" s="7"/>
      <c r="F138" s="7">
        <v>37183.370000000003</v>
      </c>
      <c r="G138" s="7"/>
      <c r="H138" s="7"/>
      <c r="I138" s="7"/>
      <c r="J138" s="7">
        <f>F138+G138</f>
        <v>37183.370000000003</v>
      </c>
      <c r="K138" s="8">
        <f>J138/D138*100</f>
        <v>96.665548796339635</v>
      </c>
    </row>
    <row r="139" spans="1:11" x14ac:dyDescent="0.25">
      <c r="A139" s="20"/>
      <c r="B139" s="21"/>
      <c r="C139" t="s">
        <v>14</v>
      </c>
      <c r="D139" s="7"/>
      <c r="E139" s="7"/>
      <c r="F139" s="7"/>
      <c r="G139" s="7"/>
      <c r="H139" s="7"/>
      <c r="I139" s="7"/>
      <c r="J139" s="7"/>
      <c r="K139" s="8"/>
    </row>
    <row r="140" spans="1:11" x14ac:dyDescent="0.25">
      <c r="A140" s="20"/>
      <c r="B140" s="21"/>
      <c r="C140" t="s">
        <v>15</v>
      </c>
      <c r="D140" s="7">
        <v>100000</v>
      </c>
      <c r="E140" s="7"/>
      <c r="F140" s="7">
        <v>69900</v>
      </c>
      <c r="G140" s="7">
        <v>28732</v>
      </c>
      <c r="H140" s="7"/>
      <c r="I140" s="7"/>
      <c r="J140" s="7">
        <f>F140+G140</f>
        <v>98632</v>
      </c>
      <c r="K140" s="8">
        <f>J140/D140*100</f>
        <v>98.631999999999991</v>
      </c>
    </row>
    <row r="141" spans="1:11" ht="15.75" thickBot="1" x14ac:dyDescent="0.3">
      <c r="A141" s="46"/>
      <c r="B141" s="47" t="s">
        <v>58</v>
      </c>
      <c r="C141" s="48"/>
      <c r="D141" s="49">
        <f>SUM(D136:D140)</f>
        <v>1182373.69</v>
      </c>
      <c r="E141" s="49"/>
      <c r="F141" s="49">
        <f>SUM(F136:F140)</f>
        <v>1148817.05</v>
      </c>
      <c r="G141" s="49">
        <f>SUM(G137:G140)</f>
        <v>28732</v>
      </c>
      <c r="H141" s="49"/>
      <c r="I141" s="49"/>
      <c r="J141" s="49">
        <f>SUM(J136:J140)</f>
        <v>1177549.05</v>
      </c>
      <c r="K141" s="50">
        <f>J141/D141*100</f>
        <v>99.591953031363559</v>
      </c>
    </row>
  </sheetData>
  <pageMargins left="0" right="0" top="0" bottom="0" header="0.25" footer="0.25"/>
  <pageSetup paperSize="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cp:lastPrinted>2023-08-17T11:34:12Z</cp:lastPrinted>
  <dcterms:created xsi:type="dcterms:W3CDTF">2023-08-17T06:45:48Z</dcterms:created>
  <dcterms:modified xsi:type="dcterms:W3CDTF">2023-08-18T08:14:01Z</dcterms:modified>
</cp:coreProperties>
</file>